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NCKH\_NGHIEN CUU KHOA HOC\NGHIEN CUU KHOA HOC 2018-2019\Khoi luong NCKH 2018-2019_cac khoa\"/>
    </mc:Choice>
  </mc:AlternateContent>
  <bookViews>
    <workbookView xWindow="240" yWindow="195" windowWidth="20115" windowHeight="787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moi'!$A$1:$P$47</definedName>
    <definedName name="_xlnm.Print_Titles" localSheetId="0">'bang khoi luong moi'!$9:$11</definedName>
  </definedNames>
  <calcPr calcId="162913"/>
</workbook>
</file>

<file path=xl/calcChain.xml><?xml version="1.0" encoding="utf-8"?>
<calcChain xmlns="http://schemas.openxmlformats.org/spreadsheetml/2006/main">
  <c r="H13" i="1" l="1"/>
  <c r="L13" i="1" s="1"/>
  <c r="N13" i="1" s="1"/>
  <c r="K13" i="1"/>
  <c r="M13" i="1" s="1"/>
  <c r="O13" i="1" s="1"/>
  <c r="B15" i="1" l="1"/>
  <c r="C15" i="1"/>
  <c r="H15" i="1"/>
  <c r="L15" i="1" s="1"/>
  <c r="N15" i="1" s="1"/>
  <c r="K15" i="1"/>
  <c r="M15" i="1" s="1"/>
  <c r="O15" i="1" s="1"/>
  <c r="H16" i="1"/>
  <c r="L16" i="1" s="1"/>
  <c r="N16" i="1" s="1"/>
  <c r="K16" i="1"/>
  <c r="M16" i="1" s="1"/>
  <c r="O16" i="1" s="1"/>
  <c r="K14" i="1" l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12" i="1"/>
  <c r="L48" i="2" l="1"/>
  <c r="L39" i="2"/>
  <c r="I39" i="2"/>
  <c r="G39" i="2"/>
  <c r="F39" i="2"/>
  <c r="E39" i="2"/>
  <c r="B39" i="2"/>
  <c r="N38" i="2"/>
  <c r="J38" i="2"/>
  <c r="K38" i="2" s="1"/>
  <c r="M38" i="2" s="1"/>
  <c r="O38" i="2" s="1"/>
  <c r="H38" i="2"/>
  <c r="C38" i="2"/>
  <c r="B38" i="2"/>
  <c r="N37" i="2"/>
  <c r="K37" i="2"/>
  <c r="M37" i="2" s="1"/>
  <c r="O37" i="2" s="1"/>
  <c r="H37" i="2"/>
  <c r="C37" i="2"/>
  <c r="B37" i="2"/>
  <c r="N36" i="2"/>
  <c r="K36" i="2"/>
  <c r="M36" i="2" s="1"/>
  <c r="O36" i="2" s="1"/>
  <c r="H36" i="2"/>
  <c r="C36" i="2"/>
  <c r="B36" i="2"/>
  <c r="N35" i="2"/>
  <c r="K35" i="2"/>
  <c r="M35" i="2" s="1"/>
  <c r="O35" i="2" s="1"/>
  <c r="H35" i="2"/>
  <c r="C35" i="2"/>
  <c r="B35" i="2"/>
  <c r="N34" i="2"/>
  <c r="K34" i="2"/>
  <c r="M34" i="2" s="1"/>
  <c r="O34" i="2" s="1"/>
  <c r="H34" i="2"/>
  <c r="N33" i="2"/>
  <c r="K33" i="2"/>
  <c r="M33" i="2" s="1"/>
  <c r="O33" i="2" s="1"/>
  <c r="H33" i="2"/>
  <c r="C33" i="2"/>
  <c r="B33" i="2"/>
  <c r="N32" i="2"/>
  <c r="K32" i="2"/>
  <c r="M32" i="2" s="1"/>
  <c r="O32" i="2" s="1"/>
  <c r="H32" i="2"/>
  <c r="C32" i="2"/>
  <c r="B32" i="2"/>
  <c r="N31" i="2"/>
  <c r="K31" i="2"/>
  <c r="H31" i="2"/>
  <c r="C31" i="2"/>
  <c r="B31" i="2"/>
  <c r="N30" i="2"/>
  <c r="M30" i="2"/>
  <c r="O30" i="2" s="1"/>
  <c r="K30" i="2"/>
  <c r="H30" i="2"/>
  <c r="C30" i="2"/>
  <c r="B30" i="2"/>
  <c r="N29" i="2"/>
  <c r="K29" i="2"/>
  <c r="M29" i="2" s="1"/>
  <c r="O29" i="2" s="1"/>
  <c r="H29" i="2"/>
  <c r="C29" i="2"/>
  <c r="B29" i="2"/>
  <c r="N28" i="2"/>
  <c r="J28" i="2"/>
  <c r="K28" i="2" s="1"/>
  <c r="M28" i="2" s="1"/>
  <c r="O28" i="2" s="1"/>
  <c r="H28" i="2"/>
  <c r="C28" i="2"/>
  <c r="B28" i="2"/>
  <c r="N27" i="2"/>
  <c r="K27" i="2"/>
  <c r="M27" i="2" s="1"/>
  <c r="O27" i="2" s="1"/>
  <c r="H27" i="2"/>
  <c r="C27" i="2"/>
  <c r="B27" i="2"/>
  <c r="N26" i="2"/>
  <c r="K26" i="2"/>
  <c r="H26" i="2"/>
  <c r="N25" i="2"/>
  <c r="J25" i="2"/>
  <c r="K25" i="2" s="1"/>
  <c r="M25" i="2" s="1"/>
  <c r="O25" i="2" s="1"/>
  <c r="H25" i="2"/>
  <c r="C25" i="2"/>
  <c r="B25" i="2"/>
  <c r="N24" i="2"/>
  <c r="J24" i="2"/>
  <c r="H24" i="2"/>
  <c r="C24" i="2"/>
  <c r="B24" i="2"/>
  <c r="N23" i="2"/>
  <c r="K23" i="2"/>
  <c r="H23" i="2"/>
  <c r="C23" i="2"/>
  <c r="B23" i="2"/>
  <c r="N22" i="2"/>
  <c r="K22" i="2"/>
  <c r="H22" i="2"/>
  <c r="M22" i="2" s="1"/>
  <c r="O22" i="2" s="1"/>
  <c r="C22" i="2"/>
  <c r="B22" i="2"/>
  <c r="N21" i="2"/>
  <c r="K21" i="2"/>
  <c r="M21" i="2" s="1"/>
  <c r="O21" i="2" s="1"/>
  <c r="H21" i="2"/>
  <c r="C21" i="2"/>
  <c r="B21" i="2"/>
  <c r="N20" i="2"/>
  <c r="K20" i="2"/>
  <c r="H20" i="2"/>
  <c r="C20" i="2"/>
  <c r="B20" i="2"/>
  <c r="N19" i="2"/>
  <c r="K19" i="2"/>
  <c r="H19" i="2"/>
  <c r="C19" i="2"/>
  <c r="B19" i="2"/>
  <c r="N18" i="2"/>
  <c r="K18" i="2"/>
  <c r="H18" i="2"/>
  <c r="C18" i="2"/>
  <c r="B18" i="2"/>
  <c r="N17" i="2"/>
  <c r="M17" i="2"/>
  <c r="O17" i="2" s="1"/>
  <c r="K17" i="2"/>
  <c r="H17" i="2"/>
  <c r="N16" i="2"/>
  <c r="J16" i="2"/>
  <c r="K16" i="2" s="1"/>
  <c r="H16" i="2"/>
  <c r="N15" i="2"/>
  <c r="K15" i="2"/>
  <c r="M15" i="2" s="1"/>
  <c r="O15" i="2" s="1"/>
  <c r="H15" i="2"/>
  <c r="C15" i="2"/>
  <c r="B15" i="2"/>
  <c r="N14" i="2"/>
  <c r="K14" i="2"/>
  <c r="H14" i="2"/>
  <c r="C14" i="2"/>
  <c r="B14" i="2"/>
  <c r="N13" i="2"/>
  <c r="K13" i="2"/>
  <c r="H13" i="2"/>
  <c r="C13" i="2"/>
  <c r="B13" i="2"/>
  <c r="N12" i="2"/>
  <c r="K12" i="2"/>
  <c r="M12" i="2" s="1"/>
  <c r="H12" i="2"/>
  <c r="C12" i="2"/>
  <c r="B12" i="2"/>
  <c r="A7" i="2"/>
  <c r="M19" i="2" l="1"/>
  <c r="O19" i="2" s="1"/>
  <c r="M16" i="2"/>
  <c r="O16" i="2" s="1"/>
  <c r="J39" i="2"/>
  <c r="M26" i="2"/>
  <c r="O26" i="2" s="1"/>
  <c r="M18" i="2"/>
  <c r="O18" i="2" s="1"/>
  <c r="M31" i="2"/>
  <c r="O31" i="2" s="1"/>
  <c r="M13" i="2"/>
  <c r="O13" i="2" s="1"/>
  <c r="M20" i="2"/>
  <c r="O20" i="2" s="1"/>
  <c r="M23" i="2"/>
  <c r="O23" i="2" s="1"/>
  <c r="H39" i="2"/>
  <c r="N39" i="2"/>
  <c r="K24" i="2"/>
  <c r="M24" i="2" s="1"/>
  <c r="O24" i="2" s="1"/>
  <c r="O12" i="2"/>
  <c r="M14" i="2"/>
  <c r="O14" i="2" s="1"/>
  <c r="O39" i="2" l="1"/>
  <c r="M39" i="2"/>
  <c r="K39" i="2"/>
  <c r="C35" i="1" l="1"/>
  <c r="H14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12" i="1"/>
  <c r="M12" i="1" l="1"/>
  <c r="O12" i="1" s="1"/>
  <c r="L12" i="1"/>
  <c r="N12" i="1" s="1"/>
  <c r="M37" i="1"/>
  <c r="O37" i="1" s="1"/>
  <c r="L37" i="1"/>
  <c r="N37" i="1" s="1"/>
  <c r="L28" i="1"/>
  <c r="N28" i="1" s="1"/>
  <c r="M28" i="1"/>
  <c r="O28" i="1" s="1"/>
  <c r="M20" i="1"/>
  <c r="O20" i="1" s="1"/>
  <c r="L20" i="1"/>
  <c r="N20" i="1" s="1"/>
  <c r="L19" i="1"/>
  <c r="N19" i="1" s="1"/>
  <c r="M19" i="1"/>
  <c r="O19" i="1" s="1"/>
  <c r="L22" i="1"/>
  <c r="N22" i="1" s="1"/>
  <c r="M22" i="1"/>
  <c r="O22" i="1" s="1"/>
  <c r="M21" i="1"/>
  <c r="O21" i="1" s="1"/>
  <c r="L21" i="1"/>
  <c r="N21" i="1" s="1"/>
  <c r="L27" i="1"/>
  <c r="N27" i="1" s="1"/>
  <c r="M27" i="1"/>
  <c r="O27" i="1" s="1"/>
  <c r="L34" i="1"/>
  <c r="N34" i="1" s="1"/>
  <c r="M34" i="1"/>
  <c r="O34" i="1" s="1"/>
  <c r="L26" i="1"/>
  <c r="N26" i="1" s="1"/>
  <c r="M26" i="1"/>
  <c r="O26" i="1" s="1"/>
  <c r="L18" i="1"/>
  <c r="N18" i="1" s="1"/>
  <c r="M18" i="1"/>
  <c r="O18" i="1" s="1"/>
  <c r="M30" i="1"/>
  <c r="O30" i="1" s="1"/>
  <c r="L30" i="1"/>
  <c r="N30" i="1" s="1"/>
  <c r="M14" i="1"/>
  <c r="O14" i="1" s="1"/>
  <c r="L14" i="1"/>
  <c r="N14" i="1" s="1"/>
  <c r="L36" i="1"/>
  <c r="N36" i="1" s="1"/>
  <c r="M36" i="1"/>
  <c r="O36" i="1" s="1"/>
  <c r="M25" i="1"/>
  <c r="O25" i="1" s="1"/>
  <c r="L25" i="1"/>
  <c r="N25" i="1" s="1"/>
  <c r="L24" i="1"/>
  <c r="N24" i="1" s="1"/>
  <c r="M24" i="1"/>
  <c r="O24" i="1" s="1"/>
  <c r="L29" i="1"/>
  <c r="N29" i="1" s="1"/>
  <c r="M29" i="1"/>
  <c r="O29" i="1" s="1"/>
  <c r="L35" i="1"/>
  <c r="N35" i="1" s="1"/>
  <c r="M35" i="1"/>
  <c r="O35" i="1" s="1"/>
  <c r="L33" i="1"/>
  <c r="N33" i="1" s="1"/>
  <c r="M33" i="1"/>
  <c r="O33" i="1" s="1"/>
  <c r="L17" i="1"/>
  <c r="N17" i="1" s="1"/>
  <c r="M17" i="1"/>
  <c r="O17" i="1" s="1"/>
  <c r="M32" i="1"/>
  <c r="O32" i="1" s="1"/>
  <c r="L32" i="1"/>
  <c r="N32" i="1" s="1"/>
  <c r="L31" i="1"/>
  <c r="N31" i="1" s="1"/>
  <c r="M31" i="1"/>
  <c r="O31" i="1" s="1"/>
  <c r="M23" i="1"/>
  <c r="O23" i="1" s="1"/>
  <c r="L23" i="1"/>
  <c r="N23" i="1" s="1"/>
  <c r="I38" i="1"/>
  <c r="E38" i="1"/>
  <c r="B38" i="1"/>
  <c r="C37" i="1"/>
  <c r="B37" i="1"/>
  <c r="C36" i="1"/>
  <c r="B36" i="1"/>
  <c r="B35" i="1"/>
  <c r="C34" i="1"/>
  <c r="B34" i="1"/>
  <c r="C32" i="1"/>
  <c r="B32" i="1"/>
  <c r="C31" i="1"/>
  <c r="B31" i="1"/>
  <c r="C30" i="1"/>
  <c r="B30" i="1"/>
  <c r="C29" i="1"/>
  <c r="C28" i="1"/>
  <c r="B28" i="1"/>
  <c r="C27" i="1"/>
  <c r="B27" i="1"/>
  <c r="C26" i="1"/>
  <c r="B26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4" i="1"/>
  <c r="B14" i="1"/>
  <c r="G38" i="1"/>
  <c r="C12" i="1"/>
  <c r="B12" i="1"/>
  <c r="K38" i="1" l="1"/>
  <c r="H38" i="1"/>
  <c r="J38" i="1"/>
  <c r="F38" i="1"/>
  <c r="N38" i="1" l="1"/>
  <c r="L38" i="1"/>
  <c r="O38" i="1"/>
  <c r="M38" i="1"/>
</calcChain>
</file>

<file path=xl/sharedStrings.xml><?xml version="1.0" encoding="utf-8"?>
<sst xmlns="http://schemas.openxmlformats.org/spreadsheetml/2006/main" count="176" uniqueCount="103">
  <si>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</si>
  <si>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</si>
  <si>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</si>
  <si>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</si>
  <si>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</si>
  <si>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</si>
  <si>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</si>
  <si>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</si>
  <si>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</si>
  <si>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</si>
  <si>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</si>
  <si>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</si>
  <si>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</si>
  <si>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</si>
  <si>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</si>
  <si>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</si>
  <si>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</si>
  <si>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</si>
  <si>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</si>
  <si>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</si>
  <si>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</si>
  <si>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</si>
  <si>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</si>
  <si>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</si>
  <si>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</si>
  <si>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</si>
  <si>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</si>
  <si>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</si>
  <si>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</si>
  <si>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</si>
  <si>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</si>
  <si>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</si>
  <si>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</si>
  <si>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</si>
  <si>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</si>
  <si>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</si>
  <si>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</si>
  <si>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</si>
  <si>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</si>
  <si>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</si>
  <si>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</si>
  <si>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</si>
  <si>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</si>
  <si>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</si>
  <si>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</si>
  <si>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</si>
  <si>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</si>
  <si>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</si>
  <si>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</si>
  <si>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</si>
  <si>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</si>
  <si>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</si>
  <si>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</si>
  <si>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</si>
  <si>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</si>
  <si>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</si>
  <si>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</si>
  <si>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</si>
  <si>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</si>
  <si>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</si>
  <si>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</si>
  <si>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</si>
  <si>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</si>
  <si>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</si>
  <si>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</si>
  <si>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</si>
  <si>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</si>
  <si>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</si>
  <si>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</si>
  <si>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</si>
  <si>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</si>
  <si>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</si>
  <si>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</si>
  <si>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</si>
  <si>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</si>
  <si>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</si>
  <si>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Viết và báo cáo
tham luận hội thảo KH cấp khoa</t>
  </si>
  <si>
    <t>Viết bài tham luận hội thảo KH cấp khoa</t>
  </si>
  <si>
    <t>Ngày……...tháng 8 năm 2016</t>
  </si>
  <si>
    <t>_Viết và báo cáo
tham luận hội thảo KH cấp khoa HK II.
_Viết và báo cáo tham luận hội thảo KH cấp khoa HK I</t>
  </si>
  <si>
    <t>_Viết và báo cáo tham luận hội thảo KH cấp khoa HK I.
_Viết bài tham luận hội thảo KH cấp khoa HK II</t>
  </si>
  <si>
    <t>_Nghỉ ốm từ ngày 13 - 26/10 (2 tuần)</t>
  </si>
  <si>
    <t>Nuôi con nhỏ dưới 12 tháng: 14 tuần được giảm 12,5% khối lượng NCKH</t>
  </si>
  <si>
    <t>_Đi học ở Úc 8 tuần (thành ủy cử đi học)</t>
  </si>
  <si>
    <t>Nguyễn Duy</t>
  </si>
  <si>
    <t>Đạt</t>
  </si>
  <si>
    <t>_GV tập sự giảm
50%</t>
  </si>
  <si>
    <t>_Đi học ở Sở 1 tuần</t>
  </si>
  <si>
    <t>Tổng số giờ hoạt động cả năm</t>
  </si>
  <si>
    <t xml:space="preserve">TRƯỜNG CAO ĐẲNG  LÝ TỰ TRỌNG </t>
  </si>
  <si>
    <t>THÀNH PHỐ HỒ CHÍ MINH</t>
  </si>
  <si>
    <t>Nguyễn Thị Khánh</t>
  </si>
  <si>
    <t>PHÓ TRƯỞNG KHOA</t>
  </si>
  <si>
    <t>NGUYỄN KHOA</t>
  </si>
  <si>
    <t>* Hội nghị quốc tế ICSS được tổ chức vào  ngày 07/12/2018</t>
  </si>
  <si>
    <t>Thành phố Hồ Chí Minh, ngày……...tháng  7  năm 2019</t>
  </si>
  <si>
    <t xml:space="preserve"> NĂM HỌC 2018 - 2019</t>
  </si>
  <si>
    <t>KHOA CÔNG NGHỆ THÔNG TIN</t>
  </si>
  <si>
    <t>'01 bài tham luận tại Hội nghị quốc tế ICSS tổ chức tại Trường (200 giờ)</t>
  </si>
  <si>
    <t xml:space="preserve">Huỳnh Quốc </t>
  </si>
  <si>
    <t>Dũng</t>
  </si>
  <si>
    <t>Hồ Ngọc</t>
  </si>
  <si>
    <t>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</si>
</sst>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4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0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39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39" fontId="18" fillId="0" borderId="0" xfId="0" applyNumberFormat="1" applyFont="1" applyAlignment="1">
      <alignment vertical="center"/>
    </xf>
    <xf numFmtId="0" fontId="16" fillId="0" borderId="0" xfId="0" applyFont="1" applyBorder="1"/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6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64" fontId="16" fillId="0" borderId="0" xfId="0" applyNumberFormat="1" applyFont="1" applyBorder="1"/>
    <xf numFmtId="164" fontId="16" fillId="0" borderId="0" xfId="0" applyNumberFormat="1" applyFont="1" applyFill="1" applyBorder="1"/>
    <xf numFmtId="0" fontId="21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39" fontId="16" fillId="0" borderId="0" xfId="0" applyNumberFormat="1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64" fontId="16" fillId="0" borderId="0" xfId="0" applyNumberFormat="1" applyFont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4" fillId="0" borderId="6" xfId="0" applyNumberFormat="1" applyFont="1" applyBorder="1" applyAlignment="1">
      <alignment vertical="center"/>
    </xf>
    <xf numFmtId="0" fontId="14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3" borderId="6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/>
    </xf>
    <xf numFmtId="164" fontId="8" fillId="0" borderId="6" xfId="0" applyNumberFormat="1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0" fillId="0" borderId="6" xfId="0" quotePrefix="1" applyFont="1" applyFill="1" applyBorder="1" applyAlignment="1">
      <alignment vertical="center" wrapText="1"/>
    </xf>
    <xf numFmtId="0" fontId="23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876302</xdr:colOff>
      <xdr:row>3</xdr:row>
      <xdr:rowOff>45244</xdr:rowOff>
    </xdr:from>
    <xdr:to>
      <xdr:col>4</xdr:col>
      <xdr:colOff>38102</xdr:colOff>
      <xdr:row>3</xdr:row>
      <xdr:rowOff>45244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85865" y="747713"/>
          <a:ext cx="13882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o%20cao%20tong%20ket%20NH%202014-2015\KHOI%20LUONG%20NCKH%202014-2015\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18">
          <cell r="B18" t="str">
            <v>Lê Tất</v>
          </cell>
          <cell r="C18" t="str">
            <v>Đạt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3">
          <cell r="B23" t="str">
            <v>Lâm Thanh</v>
          </cell>
          <cell r="C23" t="str">
            <v>Hùng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B31" t="str">
            <v>Nguyễn Thị
 Khánh</v>
          </cell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3">
          <cell r="B33" t="str">
            <v>Võ Anh</v>
          </cell>
          <cell r="C33" t="str">
            <v xml:space="preserve">Trang 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  <row r="46">
          <cell r="B46" t="str">
            <v>NGUYỄN VĂN MINH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topLeftCell="A23" zoomScaleNormal="100" zoomScaleSheetLayoutView="80" workbookViewId="0">
      <selection activeCell="V37" sqref="V37"/>
    </sheetView>
  </sheetViews>
  <sheetFormatPr defaultRowHeight="16.5" x14ac:dyDescent="0.25"/>
  <cols>
    <col min="1" max="1" width="4.5703125" style="41" customWidth="1"/>
    <col min="2" max="2" width="17.7109375" style="7" customWidth="1"/>
    <col min="3" max="3" width="10" style="7" customWidth="1"/>
    <col min="4" max="4" width="5.7109375" style="7" customWidth="1"/>
    <col min="5" max="5" width="6.7109375" style="41" customWidth="1"/>
    <col min="6" max="6" width="5.85546875" style="41" customWidth="1"/>
    <col min="7" max="7" width="5.7109375" style="41" customWidth="1"/>
    <col min="8" max="8" width="8.42578125" style="41" customWidth="1"/>
    <col min="9" max="9" width="8.85546875" style="41" customWidth="1"/>
    <col min="10" max="10" width="7.7109375" style="41" customWidth="1"/>
    <col min="11" max="11" width="8.85546875" style="43" customWidth="1"/>
    <col min="12" max="12" width="6.140625" style="41" customWidth="1"/>
    <col min="13" max="13" width="8.5703125" style="41" customWidth="1"/>
    <col min="14" max="14" width="6.28515625" style="44" customWidth="1"/>
    <col min="15" max="15" width="7.85546875" style="4" customWidth="1"/>
    <col min="16" max="16" width="14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ht="21.75" customHeight="1" x14ac:dyDescent="0.25">
      <c r="A1" s="109" t="s">
        <v>0</v>
      </c>
      <c r="B1" s="109"/>
      <c r="C1" s="109"/>
      <c r="D1" s="109"/>
      <c r="E1" s="109"/>
      <c r="F1" s="109"/>
      <c r="G1" s="109"/>
      <c r="H1" s="1"/>
      <c r="I1" s="1"/>
      <c r="J1" s="1"/>
      <c r="K1" s="2"/>
      <c r="L1" s="3" t="s">
        <v>1</v>
      </c>
      <c r="M1" s="1"/>
      <c r="N1" s="4"/>
      <c r="P1" s="5"/>
    </row>
    <row r="2" spans="1:18" ht="17.25" customHeight="1" x14ac:dyDescent="0.25">
      <c r="A2" s="110" t="s">
        <v>89</v>
      </c>
      <c r="B2" s="110"/>
      <c r="C2" s="110"/>
      <c r="D2" s="110"/>
      <c r="E2" s="110"/>
      <c r="F2" s="110"/>
      <c r="G2" s="110"/>
      <c r="H2" s="3"/>
      <c r="I2" s="1"/>
      <c r="J2" s="1"/>
      <c r="K2" s="2"/>
      <c r="L2" s="8" t="s">
        <v>3</v>
      </c>
      <c r="M2" s="1"/>
      <c r="N2" s="4"/>
      <c r="P2" s="5"/>
    </row>
    <row r="3" spans="1:18" x14ac:dyDescent="0.25">
      <c r="A3" s="110" t="s">
        <v>90</v>
      </c>
      <c r="B3" s="110"/>
      <c r="C3" s="110"/>
      <c r="D3" s="110"/>
      <c r="E3" s="110"/>
      <c r="F3" s="110"/>
      <c r="G3" s="110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11" t="s">
        <v>5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4"/>
      <c r="R5" s="14"/>
    </row>
    <row r="6" spans="1:18" s="15" customFormat="1" ht="20.25" x14ac:dyDescent="0.3">
      <c r="A6" s="112" t="s">
        <v>96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4"/>
      <c r="R6" s="14"/>
    </row>
    <row r="7" spans="1:18" s="15" customFormat="1" ht="20.25" x14ac:dyDescent="0.3">
      <c r="A7" s="112" t="s">
        <v>97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15" t="s">
        <v>6</v>
      </c>
      <c r="B9" s="117" t="s">
        <v>7</v>
      </c>
      <c r="C9" s="118"/>
      <c r="D9" s="121" t="s">
        <v>8</v>
      </c>
      <c r="E9" s="122"/>
      <c r="F9" s="113" t="s">
        <v>9</v>
      </c>
      <c r="G9" s="113"/>
      <c r="H9" s="105" t="s">
        <v>88</v>
      </c>
      <c r="I9" s="129" t="s">
        <v>11</v>
      </c>
      <c r="J9" s="129" t="s">
        <v>12</v>
      </c>
      <c r="K9" s="129" t="s">
        <v>13</v>
      </c>
      <c r="L9" s="129" t="s">
        <v>14</v>
      </c>
      <c r="M9" s="129" t="s">
        <v>15</v>
      </c>
      <c r="N9" s="107" t="s">
        <v>16</v>
      </c>
      <c r="O9" s="107" t="s">
        <v>17</v>
      </c>
      <c r="P9" s="113" t="s">
        <v>18</v>
      </c>
    </row>
    <row r="10" spans="1:18" ht="41.25" customHeight="1" x14ac:dyDescent="0.25">
      <c r="A10" s="116"/>
      <c r="B10" s="119"/>
      <c r="C10" s="120"/>
      <c r="D10" s="21" t="s">
        <v>19</v>
      </c>
      <c r="E10" s="22" t="s">
        <v>20</v>
      </c>
      <c r="F10" s="23" t="s">
        <v>21</v>
      </c>
      <c r="G10" s="23" t="s">
        <v>22</v>
      </c>
      <c r="H10" s="106"/>
      <c r="I10" s="130"/>
      <c r="J10" s="130"/>
      <c r="K10" s="130"/>
      <c r="L10" s="130"/>
      <c r="M10" s="130"/>
      <c r="N10" s="108"/>
      <c r="O10" s="108"/>
      <c r="P10" s="113"/>
    </row>
    <row r="11" spans="1:18" s="30" customFormat="1" ht="15" customHeight="1" x14ac:dyDescent="0.2">
      <c r="A11" s="24" t="s">
        <v>23</v>
      </c>
      <c r="B11" s="123" t="s">
        <v>24</v>
      </c>
      <c r="C11" s="124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5" customFormat="1" ht="33.75" customHeight="1" x14ac:dyDescent="0.25">
      <c r="A12" s="72" t="s">
        <v>49</v>
      </c>
      <c r="B12" s="32" t="str">
        <f>'[1]CAP TRUONG_HKI'!B15</f>
        <v>Nguyễn Sanh</v>
      </c>
      <c r="C12" s="88" t="str">
        <f>'[1]CAP TRUONG_HKI'!C15</f>
        <v>Cường</v>
      </c>
      <c r="D12" s="76"/>
      <c r="E12" s="77"/>
      <c r="F12" s="78"/>
      <c r="G12" s="78"/>
      <c r="H12" s="78">
        <f>SUM(F12,G12)</f>
        <v>0</v>
      </c>
      <c r="I12" s="78">
        <v>160</v>
      </c>
      <c r="J12" s="78">
        <v>0</v>
      </c>
      <c r="K12" s="78">
        <f t="shared" ref="K12" si="0">I12-J12</f>
        <v>160</v>
      </c>
      <c r="L12" s="78">
        <f>IF(H12-K12&lt;=0,0,H12-K12)</f>
        <v>0</v>
      </c>
      <c r="M12" s="78">
        <f>IF(K12-H12&lt;=0,0,K12-H12)</f>
        <v>160</v>
      </c>
      <c r="N12" s="78">
        <f>ROUND(L12/2.98,1)</f>
        <v>0</v>
      </c>
      <c r="O12" s="78">
        <f>ROUND(M12/2.98,1)</f>
        <v>53.7</v>
      </c>
      <c r="P12" s="33"/>
      <c r="Q12" s="34"/>
      <c r="R12" s="34"/>
    </row>
    <row r="13" spans="1:18" s="35" customFormat="1" ht="33.75" customHeight="1" x14ac:dyDescent="0.25">
      <c r="A13" s="72" t="s">
        <v>50</v>
      </c>
      <c r="B13" s="32" t="s">
        <v>101</v>
      </c>
      <c r="C13" s="88" t="s">
        <v>102</v>
      </c>
      <c r="D13" s="76"/>
      <c r="E13" s="77"/>
      <c r="F13" s="78"/>
      <c r="G13" s="78"/>
      <c r="H13" s="78">
        <f>SUM(F13,G13)</f>
        <v>0</v>
      </c>
      <c r="I13" s="78">
        <v>160</v>
      </c>
      <c r="J13" s="78">
        <v>0</v>
      </c>
      <c r="K13" s="78">
        <f t="shared" ref="K13" si="1">I13-J13</f>
        <v>160</v>
      </c>
      <c r="L13" s="78">
        <f>IF(H13-K13&lt;=0,0,H13-K13)</f>
        <v>0</v>
      </c>
      <c r="M13" s="78">
        <f>IF(K13-H13&lt;=0,0,K13-H13)</f>
        <v>160</v>
      </c>
      <c r="N13" s="78">
        <f>ROUND(L13/2.98,1)</f>
        <v>0</v>
      </c>
      <c r="O13" s="78">
        <f>ROUND(M13/2.98,1)</f>
        <v>53.7</v>
      </c>
      <c r="P13" s="33"/>
      <c r="Q13" s="34"/>
      <c r="R13" s="34"/>
    </row>
    <row r="14" spans="1:18" s="5" customFormat="1" ht="63.75" x14ac:dyDescent="0.25">
      <c r="A14" s="72" t="s">
        <v>51</v>
      </c>
      <c r="B14" s="32" t="str">
        <f>'[1]CAP TRUONG_HKI'!B16</f>
        <v>Nguyễn Văn</v>
      </c>
      <c r="C14" s="88" t="str">
        <f>'[1]CAP TRUONG_HKI'!C16</f>
        <v>Danh</v>
      </c>
      <c r="D14" s="80"/>
      <c r="E14" s="79"/>
      <c r="F14" s="78">
        <v>200</v>
      </c>
      <c r="G14" s="78"/>
      <c r="H14" s="78">
        <f t="shared" ref="H14:H37" si="2">SUM(F14,G14)</f>
        <v>200</v>
      </c>
      <c r="I14" s="78">
        <v>160</v>
      </c>
      <c r="J14" s="78">
        <v>0</v>
      </c>
      <c r="K14" s="78">
        <f t="shared" ref="K14:K37" si="3">I14-J14</f>
        <v>160</v>
      </c>
      <c r="L14" s="78">
        <f t="shared" ref="L14:L37" si="4">IF(H14-K14&lt;=0,0,H14-K14)</f>
        <v>40</v>
      </c>
      <c r="M14" s="78">
        <f t="shared" ref="M14:M37" si="5">IF(K14-H14&lt;=0,0,K14-H14)</f>
        <v>0</v>
      </c>
      <c r="N14" s="78">
        <f t="shared" ref="N14:N37" si="6">ROUND(L14/2.98,1)</f>
        <v>13.4</v>
      </c>
      <c r="O14" s="78">
        <f t="shared" ref="O14:O37" si="7">ROUND(M14/2.98,1)</f>
        <v>0</v>
      </c>
      <c r="P14" s="33" t="s">
        <v>98</v>
      </c>
      <c r="Q14" s="37"/>
      <c r="R14" s="37"/>
    </row>
    <row r="15" spans="1:18" s="5" customFormat="1" ht="30" customHeight="1" x14ac:dyDescent="0.25">
      <c r="A15" s="72" t="s">
        <v>52</v>
      </c>
      <c r="B15" s="32" t="str">
        <f>'[1]CAP TRUONG_HKI'!B17</f>
        <v>Bùi Văn</v>
      </c>
      <c r="C15" s="88" t="str">
        <f>'[1]CAP TRUONG_HKI'!C17</f>
        <v>Dũng</v>
      </c>
      <c r="D15" s="81"/>
      <c r="E15" s="79"/>
      <c r="F15" s="78"/>
      <c r="G15" s="78"/>
      <c r="H15" s="78">
        <f t="shared" si="2"/>
        <v>0</v>
      </c>
      <c r="I15" s="78">
        <v>160</v>
      </c>
      <c r="J15" s="78">
        <v>0</v>
      </c>
      <c r="K15" s="78">
        <f t="shared" si="3"/>
        <v>160</v>
      </c>
      <c r="L15" s="78">
        <f t="shared" si="4"/>
        <v>0</v>
      </c>
      <c r="M15" s="78">
        <f t="shared" si="5"/>
        <v>160</v>
      </c>
      <c r="N15" s="78">
        <f t="shared" si="6"/>
        <v>0</v>
      </c>
      <c r="O15" s="78">
        <f t="shared" si="7"/>
        <v>53.7</v>
      </c>
      <c r="P15" s="33"/>
      <c r="Q15" s="37"/>
      <c r="R15" s="37"/>
    </row>
    <row r="16" spans="1:18" s="5" customFormat="1" ht="32.25" customHeight="1" x14ac:dyDescent="0.25">
      <c r="A16" s="72" t="s">
        <v>53</v>
      </c>
      <c r="B16" s="32" t="s">
        <v>99</v>
      </c>
      <c r="C16" s="88" t="s">
        <v>100</v>
      </c>
      <c r="D16" s="80"/>
      <c r="E16" s="79"/>
      <c r="F16" s="78"/>
      <c r="G16" s="78"/>
      <c r="H16" s="78">
        <f t="shared" si="2"/>
        <v>0</v>
      </c>
      <c r="I16" s="78">
        <v>160</v>
      </c>
      <c r="J16" s="78">
        <v>0</v>
      </c>
      <c r="K16" s="78">
        <f t="shared" si="3"/>
        <v>160</v>
      </c>
      <c r="L16" s="78">
        <f t="shared" si="4"/>
        <v>0</v>
      </c>
      <c r="M16" s="78">
        <f t="shared" si="5"/>
        <v>160</v>
      </c>
      <c r="N16" s="78">
        <f t="shared" si="6"/>
        <v>0</v>
      </c>
      <c r="O16" s="78">
        <f t="shared" si="7"/>
        <v>53.7</v>
      </c>
      <c r="P16" s="36"/>
      <c r="Q16" s="37"/>
      <c r="R16" s="37"/>
    </row>
    <row r="17" spans="1:18" s="5" customFormat="1" ht="40.5" customHeight="1" x14ac:dyDescent="0.25">
      <c r="A17" s="72" t="s">
        <v>54</v>
      </c>
      <c r="B17" s="32" t="s">
        <v>43</v>
      </c>
      <c r="C17" s="88" t="s">
        <v>44</v>
      </c>
      <c r="D17" s="80"/>
      <c r="E17" s="79"/>
      <c r="F17" s="78"/>
      <c r="G17" s="78"/>
      <c r="H17" s="78">
        <f t="shared" si="2"/>
        <v>0</v>
      </c>
      <c r="I17" s="78">
        <v>160</v>
      </c>
      <c r="J17" s="78">
        <v>0</v>
      </c>
      <c r="K17" s="78">
        <f t="shared" si="3"/>
        <v>160</v>
      </c>
      <c r="L17" s="78">
        <f t="shared" si="4"/>
        <v>0</v>
      </c>
      <c r="M17" s="78">
        <f t="shared" si="5"/>
        <v>160</v>
      </c>
      <c r="N17" s="78">
        <f t="shared" si="6"/>
        <v>0</v>
      </c>
      <c r="O17" s="78">
        <f t="shared" si="7"/>
        <v>53.7</v>
      </c>
      <c r="P17" s="36"/>
      <c r="Q17" s="37"/>
      <c r="R17" s="37"/>
    </row>
    <row r="18" spans="1:18" s="35" customFormat="1" ht="34.5" customHeight="1" x14ac:dyDescent="0.25">
      <c r="A18" s="72" t="s">
        <v>55</v>
      </c>
      <c r="B18" s="32" t="str">
        <f>'[1]CAP TRUONG_HKI'!B20</f>
        <v xml:space="preserve">Nguyễn Văn </v>
      </c>
      <c r="C18" s="88" t="str">
        <f>'[1]CAP TRUONG_HKI'!C20</f>
        <v>Đôn</v>
      </c>
      <c r="D18" s="82"/>
      <c r="E18" s="78"/>
      <c r="F18" s="78"/>
      <c r="G18" s="78"/>
      <c r="H18" s="78">
        <f t="shared" si="2"/>
        <v>0</v>
      </c>
      <c r="I18" s="78">
        <v>160</v>
      </c>
      <c r="J18" s="78">
        <v>0</v>
      </c>
      <c r="K18" s="78">
        <f t="shared" si="3"/>
        <v>160</v>
      </c>
      <c r="L18" s="78">
        <f t="shared" si="4"/>
        <v>0</v>
      </c>
      <c r="M18" s="78">
        <f t="shared" si="5"/>
        <v>160</v>
      </c>
      <c r="N18" s="78">
        <f t="shared" si="6"/>
        <v>0</v>
      </c>
      <c r="O18" s="78">
        <f t="shared" si="7"/>
        <v>53.7</v>
      </c>
      <c r="P18" s="101"/>
      <c r="Q18" s="34"/>
      <c r="R18" s="34"/>
    </row>
    <row r="19" spans="1:18" s="35" customFormat="1" ht="43.5" customHeight="1" x14ac:dyDescent="0.25">
      <c r="A19" s="72" t="s">
        <v>56</v>
      </c>
      <c r="B19" s="32" t="str">
        <f>'[1]CAP TRUONG_HKI'!B21</f>
        <v>Nguyễn Vân</v>
      </c>
      <c r="C19" s="88" t="str">
        <f>'[1]CAP TRUONG_HKI'!C21</f>
        <v>Giang</v>
      </c>
      <c r="D19" s="82"/>
      <c r="E19" s="78"/>
      <c r="F19" s="78"/>
      <c r="G19" s="78"/>
      <c r="H19" s="78">
        <f t="shared" si="2"/>
        <v>0</v>
      </c>
      <c r="I19" s="78">
        <v>160</v>
      </c>
      <c r="J19" s="78">
        <v>0</v>
      </c>
      <c r="K19" s="78">
        <f t="shared" si="3"/>
        <v>160</v>
      </c>
      <c r="L19" s="78">
        <f t="shared" si="4"/>
        <v>0</v>
      </c>
      <c r="M19" s="78">
        <f t="shared" si="5"/>
        <v>160</v>
      </c>
      <c r="N19" s="78">
        <f t="shared" si="6"/>
        <v>0</v>
      </c>
      <c r="O19" s="78">
        <f t="shared" si="7"/>
        <v>53.7</v>
      </c>
      <c r="P19" s="33"/>
      <c r="Q19" s="34"/>
      <c r="R19" s="34"/>
    </row>
    <row r="20" spans="1:18" s="35" customFormat="1" ht="35.25" customHeight="1" x14ac:dyDescent="0.25">
      <c r="A20" s="72" t="s">
        <v>57</v>
      </c>
      <c r="B20" s="32" t="str">
        <f>'[1]CAP TRUONG_HKI'!B22</f>
        <v>Nguyễn Thị Thu</v>
      </c>
      <c r="C20" s="88" t="str">
        <f>'[1]CAP TRUONG_HKI'!C22</f>
        <v>Hồng</v>
      </c>
      <c r="D20" s="83"/>
      <c r="E20" s="78"/>
      <c r="F20" s="78"/>
      <c r="G20" s="78"/>
      <c r="H20" s="78">
        <f t="shared" si="2"/>
        <v>0</v>
      </c>
      <c r="I20" s="78">
        <v>160</v>
      </c>
      <c r="J20" s="78">
        <v>0</v>
      </c>
      <c r="K20" s="78">
        <f t="shared" si="3"/>
        <v>160</v>
      </c>
      <c r="L20" s="78">
        <f t="shared" si="4"/>
        <v>0</v>
      </c>
      <c r="M20" s="78">
        <f t="shared" si="5"/>
        <v>160</v>
      </c>
      <c r="N20" s="78">
        <f t="shared" si="6"/>
        <v>0</v>
      </c>
      <c r="O20" s="78">
        <f t="shared" si="7"/>
        <v>53.7</v>
      </c>
      <c r="P20" s="33"/>
      <c r="Q20" s="34"/>
      <c r="R20" s="34"/>
    </row>
    <row r="21" spans="1:18" s="35" customFormat="1" ht="33" customHeight="1" x14ac:dyDescent="0.25">
      <c r="A21" s="72" t="s">
        <v>58</v>
      </c>
      <c r="B21" s="32" t="str">
        <f>'[1]CAP TRUONG_HKI'!B24</f>
        <v>Trần Việt</v>
      </c>
      <c r="C21" s="88" t="str">
        <f>'[1]CAP TRUONG_HKI'!C24</f>
        <v>Khánh</v>
      </c>
      <c r="D21" s="82"/>
      <c r="E21" s="78"/>
      <c r="F21" s="78"/>
      <c r="G21" s="78"/>
      <c r="H21" s="78">
        <f t="shared" si="2"/>
        <v>0</v>
      </c>
      <c r="I21" s="78">
        <v>160</v>
      </c>
      <c r="J21" s="78">
        <v>0</v>
      </c>
      <c r="K21" s="78">
        <f t="shared" si="3"/>
        <v>160</v>
      </c>
      <c r="L21" s="78">
        <f t="shared" si="4"/>
        <v>0</v>
      </c>
      <c r="M21" s="78">
        <f t="shared" si="5"/>
        <v>160</v>
      </c>
      <c r="N21" s="78">
        <f t="shared" si="6"/>
        <v>0</v>
      </c>
      <c r="O21" s="78">
        <f t="shared" si="7"/>
        <v>53.7</v>
      </c>
      <c r="P21" s="73"/>
      <c r="Q21" s="34"/>
      <c r="R21" s="34"/>
    </row>
    <row r="22" spans="1:18" s="35" customFormat="1" ht="26.1" customHeight="1" x14ac:dyDescent="0.25">
      <c r="A22" s="72" t="s">
        <v>59</v>
      </c>
      <c r="B22" s="32" t="str">
        <f>'[1]CAP TRUONG_HKI'!B25</f>
        <v>Nguyễn</v>
      </c>
      <c r="C22" s="88" t="str">
        <f>'[1]CAP TRUONG_HKI'!C25</f>
        <v xml:space="preserve">Khoa </v>
      </c>
      <c r="D22" s="82"/>
      <c r="E22" s="78"/>
      <c r="F22" s="78"/>
      <c r="G22" s="78"/>
      <c r="H22" s="78">
        <f t="shared" si="2"/>
        <v>0</v>
      </c>
      <c r="I22" s="78">
        <v>160</v>
      </c>
      <c r="J22" s="78">
        <v>0</v>
      </c>
      <c r="K22" s="78">
        <f t="shared" si="3"/>
        <v>160</v>
      </c>
      <c r="L22" s="78">
        <f t="shared" si="4"/>
        <v>0</v>
      </c>
      <c r="M22" s="78">
        <f t="shared" si="5"/>
        <v>160</v>
      </c>
      <c r="N22" s="78">
        <f t="shared" si="6"/>
        <v>0</v>
      </c>
      <c r="O22" s="78">
        <f t="shared" si="7"/>
        <v>53.7</v>
      </c>
      <c r="P22" s="33"/>
      <c r="Q22" s="34"/>
      <c r="R22" s="34"/>
    </row>
    <row r="23" spans="1:18" s="35" customFormat="1" ht="26.1" customHeight="1" x14ac:dyDescent="0.25">
      <c r="A23" s="72" t="s">
        <v>60</v>
      </c>
      <c r="B23" s="32" t="str">
        <f>'[1]CAP TRUONG_HKI'!B26</f>
        <v xml:space="preserve">Vũ Thị Thái </v>
      </c>
      <c r="C23" s="88" t="str">
        <f>'[1]CAP TRUONG_HKI'!C26</f>
        <v xml:space="preserve">Linh </v>
      </c>
      <c r="D23" s="82"/>
      <c r="E23" s="78"/>
      <c r="F23" s="78"/>
      <c r="G23" s="78"/>
      <c r="H23" s="78">
        <f t="shared" si="2"/>
        <v>0</v>
      </c>
      <c r="I23" s="78">
        <v>160</v>
      </c>
      <c r="J23" s="78">
        <v>0</v>
      </c>
      <c r="K23" s="78">
        <f t="shared" si="3"/>
        <v>160</v>
      </c>
      <c r="L23" s="78">
        <f t="shared" si="4"/>
        <v>0</v>
      </c>
      <c r="M23" s="78">
        <f t="shared" si="5"/>
        <v>160</v>
      </c>
      <c r="N23" s="78">
        <f t="shared" si="6"/>
        <v>0</v>
      </c>
      <c r="O23" s="78">
        <f t="shared" si="7"/>
        <v>53.7</v>
      </c>
      <c r="P23" s="33"/>
      <c r="Q23" s="34"/>
      <c r="R23" s="34"/>
    </row>
    <row r="24" spans="1:18" s="35" customFormat="1" ht="26.1" customHeight="1" x14ac:dyDescent="0.25">
      <c r="A24" s="72" t="s">
        <v>61</v>
      </c>
      <c r="B24" s="32" t="str">
        <f>'[1]CAP TRUONG_HKI'!B27</f>
        <v>Nguyễn Văn</v>
      </c>
      <c r="C24" s="88" t="str">
        <f>'[1]CAP TRUONG_HKI'!C27</f>
        <v>Minh</v>
      </c>
      <c r="D24" s="82"/>
      <c r="E24" s="78"/>
      <c r="F24" s="78"/>
      <c r="G24" s="78"/>
      <c r="H24" s="78">
        <f t="shared" si="2"/>
        <v>0</v>
      </c>
      <c r="I24" s="78">
        <v>160</v>
      </c>
      <c r="J24" s="78">
        <v>0</v>
      </c>
      <c r="K24" s="78">
        <f t="shared" si="3"/>
        <v>160</v>
      </c>
      <c r="L24" s="78">
        <f t="shared" si="4"/>
        <v>0</v>
      </c>
      <c r="M24" s="78">
        <f t="shared" si="5"/>
        <v>160</v>
      </c>
      <c r="N24" s="78">
        <f t="shared" si="6"/>
        <v>0</v>
      </c>
      <c r="O24" s="78">
        <f t="shared" si="7"/>
        <v>53.7</v>
      </c>
      <c r="P24" s="89"/>
      <c r="Q24" s="34"/>
      <c r="R24" s="34"/>
    </row>
    <row r="25" spans="1:18" s="35" customFormat="1" ht="27" customHeight="1" x14ac:dyDescent="0.25">
      <c r="A25" s="72" t="s">
        <v>62</v>
      </c>
      <c r="B25" s="32" t="s">
        <v>45</v>
      </c>
      <c r="C25" s="88" t="s">
        <v>46</v>
      </c>
      <c r="D25" s="82"/>
      <c r="E25" s="78"/>
      <c r="F25" s="78"/>
      <c r="G25" s="78"/>
      <c r="H25" s="78">
        <f t="shared" si="2"/>
        <v>0</v>
      </c>
      <c r="I25" s="78">
        <v>160</v>
      </c>
      <c r="J25" s="78">
        <v>0</v>
      </c>
      <c r="K25" s="78">
        <f t="shared" si="3"/>
        <v>160</v>
      </c>
      <c r="L25" s="78">
        <f t="shared" si="4"/>
        <v>0</v>
      </c>
      <c r="M25" s="78">
        <f t="shared" si="5"/>
        <v>160</v>
      </c>
      <c r="N25" s="78">
        <f t="shared" si="6"/>
        <v>0</v>
      </c>
      <c r="O25" s="78">
        <f t="shared" si="7"/>
        <v>53.7</v>
      </c>
      <c r="P25" s="33"/>
      <c r="Q25" s="34"/>
      <c r="R25" s="34"/>
    </row>
    <row r="26" spans="1:18" s="35" customFormat="1" ht="31.5" customHeight="1" x14ac:dyDescent="0.25">
      <c r="A26" s="72" t="s">
        <v>63</v>
      </c>
      <c r="B26" s="32" t="str">
        <f>'[1]CAP TRUONG_HKI'!B28</f>
        <v>Lê Quý Hưng</v>
      </c>
      <c r="C26" s="88" t="str">
        <f>'[1]CAP TRUONG_HKI'!C28</f>
        <v>Quốc</v>
      </c>
      <c r="D26" s="82"/>
      <c r="E26" s="78"/>
      <c r="F26" s="78"/>
      <c r="G26" s="78"/>
      <c r="H26" s="78">
        <f t="shared" si="2"/>
        <v>0</v>
      </c>
      <c r="I26" s="78">
        <v>160</v>
      </c>
      <c r="J26" s="78">
        <v>0</v>
      </c>
      <c r="K26" s="78">
        <f t="shared" si="3"/>
        <v>160</v>
      </c>
      <c r="L26" s="78">
        <f t="shared" si="4"/>
        <v>0</v>
      </c>
      <c r="M26" s="78">
        <f t="shared" si="5"/>
        <v>160</v>
      </c>
      <c r="N26" s="78">
        <f t="shared" si="6"/>
        <v>0</v>
      </c>
      <c r="O26" s="78">
        <f t="shared" si="7"/>
        <v>53.7</v>
      </c>
      <c r="P26" s="33"/>
      <c r="Q26" s="34"/>
      <c r="R26" s="34"/>
    </row>
    <row r="27" spans="1:18" s="35" customFormat="1" ht="33.75" customHeight="1" x14ac:dyDescent="0.25">
      <c r="A27" s="72" t="s">
        <v>64</v>
      </c>
      <c r="B27" s="39" t="str">
        <f>'[1]CAP TRUONG_HKI'!B29</f>
        <v>Nguyễn Nguyên Hoàng Ngọc</v>
      </c>
      <c r="C27" s="88" t="str">
        <f>'[1]CAP TRUONG_HKI'!C29</f>
        <v>Quyên</v>
      </c>
      <c r="D27" s="82"/>
      <c r="E27" s="78"/>
      <c r="F27" s="78"/>
      <c r="G27" s="78"/>
      <c r="H27" s="78">
        <f t="shared" si="2"/>
        <v>0</v>
      </c>
      <c r="I27" s="78">
        <v>160</v>
      </c>
      <c r="J27" s="78">
        <v>0</v>
      </c>
      <c r="K27" s="78">
        <f t="shared" si="3"/>
        <v>160</v>
      </c>
      <c r="L27" s="78">
        <f t="shared" si="4"/>
        <v>0</v>
      </c>
      <c r="M27" s="78">
        <f t="shared" si="5"/>
        <v>160</v>
      </c>
      <c r="N27" s="78">
        <f t="shared" si="6"/>
        <v>0</v>
      </c>
      <c r="O27" s="78">
        <f t="shared" si="7"/>
        <v>53.7</v>
      </c>
      <c r="P27" s="40"/>
      <c r="Q27" s="34"/>
      <c r="R27" s="34"/>
    </row>
    <row r="28" spans="1:18" s="35" customFormat="1" ht="33.75" customHeight="1" x14ac:dyDescent="0.25">
      <c r="A28" s="72" t="s">
        <v>65</v>
      </c>
      <c r="B28" s="32" t="str">
        <f>'[1]CAP TRUONG_HKI'!B30</f>
        <v>Lê Hồng</v>
      </c>
      <c r="C28" s="88" t="str">
        <f>'[1]CAP TRUONG_HKI'!C30</f>
        <v>Thái</v>
      </c>
      <c r="D28" s="82"/>
      <c r="E28" s="78"/>
      <c r="F28" s="78"/>
      <c r="G28" s="78"/>
      <c r="H28" s="78">
        <f t="shared" si="2"/>
        <v>0</v>
      </c>
      <c r="I28" s="78">
        <v>160</v>
      </c>
      <c r="J28" s="78">
        <v>0</v>
      </c>
      <c r="K28" s="78">
        <f t="shared" si="3"/>
        <v>160</v>
      </c>
      <c r="L28" s="78">
        <f t="shared" si="4"/>
        <v>0</v>
      </c>
      <c r="M28" s="78">
        <f t="shared" si="5"/>
        <v>160</v>
      </c>
      <c r="N28" s="78">
        <f t="shared" si="6"/>
        <v>0</v>
      </c>
      <c r="O28" s="78">
        <f t="shared" si="7"/>
        <v>53.7</v>
      </c>
      <c r="P28" s="38"/>
      <c r="Q28" s="34"/>
      <c r="R28" s="34"/>
    </row>
    <row r="29" spans="1:18" s="35" customFormat="1" ht="30.75" customHeight="1" x14ac:dyDescent="0.25">
      <c r="A29" s="72" t="s">
        <v>66</v>
      </c>
      <c r="B29" s="39" t="s">
        <v>91</v>
      </c>
      <c r="C29" s="88" t="str">
        <f>'[1]CAP TRUONG_HKI'!C31</f>
        <v>Thư</v>
      </c>
      <c r="D29" s="82"/>
      <c r="E29" s="78"/>
      <c r="F29" s="78"/>
      <c r="G29" s="78"/>
      <c r="H29" s="78">
        <f t="shared" si="2"/>
        <v>0</v>
      </c>
      <c r="I29" s="78">
        <v>160</v>
      </c>
      <c r="J29" s="78">
        <v>0</v>
      </c>
      <c r="K29" s="78">
        <f t="shared" si="3"/>
        <v>160</v>
      </c>
      <c r="L29" s="78">
        <f t="shared" si="4"/>
        <v>0</v>
      </c>
      <c r="M29" s="78">
        <f t="shared" si="5"/>
        <v>160</v>
      </c>
      <c r="N29" s="78">
        <f t="shared" si="6"/>
        <v>0</v>
      </c>
      <c r="O29" s="78">
        <f t="shared" si="7"/>
        <v>53.7</v>
      </c>
      <c r="P29" s="33"/>
      <c r="Q29" s="34"/>
      <c r="R29" s="34"/>
    </row>
    <row r="30" spans="1:18" s="35" customFormat="1" ht="26.1" customHeight="1" x14ac:dyDescent="0.25">
      <c r="A30" s="72" t="s">
        <v>67</v>
      </c>
      <c r="B30" s="32" t="str">
        <f>'[1]CAP TRUONG_HKI'!B32</f>
        <v>Nguyễn Thị</v>
      </c>
      <c r="C30" s="88" t="str">
        <f>'[1]CAP TRUONG_HKI'!C32</f>
        <v>Thủy</v>
      </c>
      <c r="D30" s="82"/>
      <c r="E30" s="78"/>
      <c r="F30" s="78"/>
      <c r="G30" s="78"/>
      <c r="H30" s="78">
        <f t="shared" si="2"/>
        <v>0</v>
      </c>
      <c r="I30" s="78">
        <v>160</v>
      </c>
      <c r="J30" s="78">
        <v>0</v>
      </c>
      <c r="K30" s="78">
        <f t="shared" si="3"/>
        <v>160</v>
      </c>
      <c r="L30" s="78">
        <f t="shared" si="4"/>
        <v>0</v>
      </c>
      <c r="M30" s="78">
        <f t="shared" si="5"/>
        <v>160</v>
      </c>
      <c r="N30" s="78">
        <f t="shared" si="6"/>
        <v>0</v>
      </c>
      <c r="O30" s="78">
        <f t="shared" si="7"/>
        <v>53.7</v>
      </c>
      <c r="P30" s="33"/>
      <c r="Q30" s="34"/>
      <c r="R30" s="34"/>
    </row>
    <row r="31" spans="1:18" s="35" customFormat="1" ht="26.1" customHeight="1" x14ac:dyDescent="0.25">
      <c r="A31" s="72" t="s">
        <v>68</v>
      </c>
      <c r="B31" s="32" t="str">
        <f>'[1]CAP TRUONG_HKI'!B33</f>
        <v>Võ Anh</v>
      </c>
      <c r="C31" s="88" t="str">
        <f>'[1]CAP TRUONG_HKI'!C33</f>
        <v xml:space="preserve">Trang </v>
      </c>
      <c r="D31" s="82"/>
      <c r="E31" s="78"/>
      <c r="F31" s="78"/>
      <c r="G31" s="78"/>
      <c r="H31" s="78">
        <f t="shared" si="2"/>
        <v>0</v>
      </c>
      <c r="I31" s="78">
        <v>160</v>
      </c>
      <c r="J31" s="78">
        <v>0</v>
      </c>
      <c r="K31" s="78">
        <f t="shared" si="3"/>
        <v>160</v>
      </c>
      <c r="L31" s="78">
        <f t="shared" si="4"/>
        <v>0</v>
      </c>
      <c r="M31" s="78">
        <f t="shared" si="5"/>
        <v>160</v>
      </c>
      <c r="N31" s="78">
        <f t="shared" si="6"/>
        <v>0</v>
      </c>
      <c r="O31" s="78">
        <f t="shared" si="7"/>
        <v>53.7</v>
      </c>
      <c r="P31" s="33"/>
      <c r="Q31" s="34"/>
      <c r="R31" s="34"/>
    </row>
    <row r="32" spans="1:18" s="35" customFormat="1" ht="26.1" customHeight="1" x14ac:dyDescent="0.25">
      <c r="A32" s="72" t="s">
        <v>69</v>
      </c>
      <c r="B32" s="32" t="str">
        <f>'[1]CAP TRUONG_HKI'!B34</f>
        <v>Lê Phi</v>
      </c>
      <c r="C32" s="88" t="str">
        <f>'[1]CAP TRUONG_HKI'!C34</f>
        <v>Trường</v>
      </c>
      <c r="D32" s="82"/>
      <c r="E32" s="78"/>
      <c r="F32" s="78"/>
      <c r="G32" s="78"/>
      <c r="H32" s="78">
        <f t="shared" si="2"/>
        <v>0</v>
      </c>
      <c r="I32" s="78">
        <v>160</v>
      </c>
      <c r="J32" s="78">
        <v>0</v>
      </c>
      <c r="K32" s="78">
        <f t="shared" si="3"/>
        <v>160</v>
      </c>
      <c r="L32" s="78">
        <f t="shared" si="4"/>
        <v>0</v>
      </c>
      <c r="M32" s="78">
        <f t="shared" si="5"/>
        <v>160</v>
      </c>
      <c r="N32" s="78">
        <f t="shared" si="6"/>
        <v>0</v>
      </c>
      <c r="O32" s="78">
        <f t="shared" si="7"/>
        <v>53.7</v>
      </c>
      <c r="P32" s="33"/>
      <c r="Q32" s="34"/>
      <c r="R32" s="34"/>
    </row>
    <row r="33" spans="1:18" s="35" customFormat="1" ht="26.1" customHeight="1" x14ac:dyDescent="0.25">
      <c r="A33" s="72" t="s">
        <v>70</v>
      </c>
      <c r="B33" s="32" t="s">
        <v>48</v>
      </c>
      <c r="C33" s="88" t="s">
        <v>47</v>
      </c>
      <c r="D33" s="82"/>
      <c r="E33" s="78"/>
      <c r="F33" s="78"/>
      <c r="G33" s="78"/>
      <c r="H33" s="78">
        <f t="shared" si="2"/>
        <v>0</v>
      </c>
      <c r="I33" s="78">
        <v>160</v>
      </c>
      <c r="J33" s="78">
        <v>0</v>
      </c>
      <c r="K33" s="78">
        <f t="shared" si="3"/>
        <v>160</v>
      </c>
      <c r="L33" s="78">
        <f t="shared" si="4"/>
        <v>0</v>
      </c>
      <c r="M33" s="78">
        <f t="shared" si="5"/>
        <v>160</v>
      </c>
      <c r="N33" s="78">
        <f t="shared" si="6"/>
        <v>0</v>
      </c>
      <c r="O33" s="78">
        <f t="shared" si="7"/>
        <v>53.7</v>
      </c>
      <c r="P33" s="33"/>
      <c r="Q33" s="34"/>
      <c r="R33" s="34"/>
    </row>
    <row r="34" spans="1:18" s="35" customFormat="1" ht="26.1" customHeight="1" x14ac:dyDescent="0.25">
      <c r="A34" s="72" t="s">
        <v>71</v>
      </c>
      <c r="B34" s="32" t="str">
        <f>'[1]CAP TRUONG_HKI'!B35</f>
        <v>Nguyễn Ngọc</v>
      </c>
      <c r="C34" s="88" t="str">
        <f>'[1]CAP TRUONG_HKI'!C35</f>
        <v>Tuyên</v>
      </c>
      <c r="D34" s="84"/>
      <c r="E34" s="85"/>
      <c r="F34" s="78"/>
      <c r="G34" s="78"/>
      <c r="H34" s="78">
        <f t="shared" si="2"/>
        <v>0</v>
      </c>
      <c r="I34" s="78">
        <v>160</v>
      </c>
      <c r="J34" s="78">
        <v>0</v>
      </c>
      <c r="K34" s="78">
        <f t="shared" si="3"/>
        <v>160</v>
      </c>
      <c r="L34" s="78">
        <f t="shared" si="4"/>
        <v>0</v>
      </c>
      <c r="M34" s="78">
        <f t="shared" si="5"/>
        <v>160</v>
      </c>
      <c r="N34" s="78">
        <f t="shared" si="6"/>
        <v>0</v>
      </c>
      <c r="O34" s="78">
        <f t="shared" si="7"/>
        <v>53.7</v>
      </c>
      <c r="P34" s="33"/>
      <c r="Q34" s="34"/>
      <c r="R34" s="34"/>
    </row>
    <row r="35" spans="1:18" s="35" customFormat="1" ht="26.1" customHeight="1" x14ac:dyDescent="0.25">
      <c r="A35" s="72" t="s">
        <v>72</v>
      </c>
      <c r="B35" s="32" t="str">
        <f>'[1]CAP TRUONG_HKI'!B36</f>
        <v>Dương Ngọc</v>
      </c>
      <c r="C35" s="88" t="str">
        <f>'[1]CAP TRUONG_HKI'!C36</f>
        <v xml:space="preserve">Vọng </v>
      </c>
      <c r="D35" s="86"/>
      <c r="E35" s="87"/>
      <c r="F35" s="78"/>
      <c r="G35" s="78"/>
      <c r="H35" s="78">
        <f t="shared" si="2"/>
        <v>0</v>
      </c>
      <c r="I35" s="78">
        <v>160</v>
      </c>
      <c r="J35" s="78">
        <v>0</v>
      </c>
      <c r="K35" s="78">
        <f t="shared" si="3"/>
        <v>160</v>
      </c>
      <c r="L35" s="78">
        <f t="shared" si="4"/>
        <v>0</v>
      </c>
      <c r="M35" s="78">
        <f t="shared" si="5"/>
        <v>160</v>
      </c>
      <c r="N35" s="78">
        <f t="shared" si="6"/>
        <v>0</v>
      </c>
      <c r="O35" s="78">
        <f t="shared" si="7"/>
        <v>53.7</v>
      </c>
      <c r="P35" s="73"/>
      <c r="Q35" s="34"/>
      <c r="R35" s="34"/>
    </row>
    <row r="36" spans="1:18" s="35" customFormat="1" ht="26.1" customHeight="1" x14ac:dyDescent="0.25">
      <c r="A36" s="72" t="s">
        <v>73</v>
      </c>
      <c r="B36" s="32" t="str">
        <f>'[1]CAP TRUONG_HKI'!B37</f>
        <v>Trần Vĩnh</v>
      </c>
      <c r="C36" s="88" t="str">
        <f>'[1]CAP TRUONG_HKI'!C37</f>
        <v>Xuyên</v>
      </c>
      <c r="D36" s="82"/>
      <c r="E36" s="78"/>
      <c r="F36" s="78"/>
      <c r="G36" s="78"/>
      <c r="H36" s="78">
        <f t="shared" si="2"/>
        <v>0</v>
      </c>
      <c r="I36" s="78">
        <v>160</v>
      </c>
      <c r="J36" s="78">
        <v>0</v>
      </c>
      <c r="K36" s="78">
        <f t="shared" si="3"/>
        <v>160</v>
      </c>
      <c r="L36" s="78">
        <f t="shared" si="4"/>
        <v>0</v>
      </c>
      <c r="M36" s="78">
        <f t="shared" si="5"/>
        <v>160</v>
      </c>
      <c r="N36" s="78">
        <f t="shared" si="6"/>
        <v>0</v>
      </c>
      <c r="O36" s="78">
        <f t="shared" si="7"/>
        <v>53.7</v>
      </c>
      <c r="P36" s="33"/>
      <c r="Q36" s="34"/>
      <c r="R36" s="34"/>
    </row>
    <row r="37" spans="1:18" s="35" customFormat="1" ht="26.1" customHeight="1" x14ac:dyDescent="0.25">
      <c r="A37" s="72" t="s">
        <v>74</v>
      </c>
      <c r="B37" s="32" t="str">
        <f>'[1]CAP TRUONG_HKI'!B38</f>
        <v>Đỗ Thị Hải</v>
      </c>
      <c r="C37" s="88" t="str">
        <f>'[1]CAP TRUONG_HKI'!C38</f>
        <v>Yến</v>
      </c>
      <c r="D37" s="82"/>
      <c r="E37" s="78"/>
      <c r="F37" s="78"/>
      <c r="G37" s="78"/>
      <c r="H37" s="78">
        <f t="shared" si="2"/>
        <v>0</v>
      </c>
      <c r="I37" s="78">
        <v>160</v>
      </c>
      <c r="J37" s="78">
        <v>0</v>
      </c>
      <c r="K37" s="78">
        <f t="shared" si="3"/>
        <v>160</v>
      </c>
      <c r="L37" s="78">
        <f t="shared" si="4"/>
        <v>0</v>
      </c>
      <c r="M37" s="78">
        <f t="shared" si="5"/>
        <v>160</v>
      </c>
      <c r="N37" s="78">
        <f t="shared" si="6"/>
        <v>0</v>
      </c>
      <c r="O37" s="78">
        <f t="shared" si="7"/>
        <v>53.7</v>
      </c>
      <c r="P37" s="33"/>
      <c r="Q37" s="34"/>
      <c r="R37" s="34"/>
    </row>
    <row r="38" spans="1:18" s="35" customFormat="1" ht="26.1" customHeight="1" x14ac:dyDescent="0.25">
      <c r="A38" s="31"/>
      <c r="B38" s="125" t="str">
        <f>'[1]CAP TRUONG_HKI'!B39</f>
        <v>Tổng cộng</v>
      </c>
      <c r="C38" s="126"/>
      <c r="D38" s="127"/>
      <c r="E38" s="74">
        <f t="shared" ref="E38:O38" si="8">SUM(E12:E37)</f>
        <v>0</v>
      </c>
      <c r="F38" s="74">
        <f t="shared" si="8"/>
        <v>200</v>
      </c>
      <c r="G38" s="74">
        <f t="shared" si="8"/>
        <v>0</v>
      </c>
      <c r="H38" s="74">
        <f t="shared" si="8"/>
        <v>200</v>
      </c>
      <c r="I38" s="99">
        <f t="shared" si="8"/>
        <v>4160</v>
      </c>
      <c r="J38" s="74">
        <f t="shared" si="8"/>
        <v>0</v>
      </c>
      <c r="K38" s="99">
        <f t="shared" si="8"/>
        <v>4160</v>
      </c>
      <c r="L38" s="74">
        <f t="shared" si="8"/>
        <v>40</v>
      </c>
      <c r="M38" s="99">
        <f t="shared" si="8"/>
        <v>4000</v>
      </c>
      <c r="N38" s="74">
        <f t="shared" si="8"/>
        <v>13.4</v>
      </c>
      <c r="O38" s="98">
        <f t="shared" si="8"/>
        <v>1342.5000000000007</v>
      </c>
      <c r="P38" s="36"/>
      <c r="Q38" s="34"/>
      <c r="R38" s="34"/>
    </row>
    <row r="39" spans="1:18" ht="8.25" customHeight="1" x14ac:dyDescent="0.25">
      <c r="B39" s="42"/>
    </row>
    <row r="40" spans="1:18" x14ac:dyDescent="0.25">
      <c r="B40" s="45"/>
      <c r="C40" s="46"/>
      <c r="D40" s="46"/>
      <c r="E40" s="47"/>
      <c r="F40" s="47"/>
      <c r="G40" s="47"/>
      <c r="H40" s="47"/>
      <c r="I40" s="47"/>
      <c r="J40" s="102" t="s">
        <v>95</v>
      </c>
      <c r="K40" s="7"/>
      <c r="M40" s="48"/>
      <c r="N40" s="48"/>
      <c r="O40" s="48"/>
      <c r="Q40" s="49"/>
      <c r="R40" s="49"/>
    </row>
    <row r="41" spans="1:18" x14ac:dyDescent="0.25">
      <c r="B41" s="128" t="s">
        <v>38</v>
      </c>
      <c r="C41" s="128"/>
      <c r="E41"/>
      <c r="F41" s="103" t="s">
        <v>39</v>
      </c>
      <c r="G41" s="103"/>
      <c r="H41" s="103"/>
      <c r="I41" s="103"/>
      <c r="J41" s="50"/>
      <c r="K41" s="50"/>
      <c r="L41" s="103" t="s">
        <v>92</v>
      </c>
      <c r="M41" s="103"/>
      <c r="N41" s="103"/>
      <c r="O41" s="103"/>
      <c r="Q41" s="51"/>
      <c r="R41" s="51"/>
    </row>
    <row r="42" spans="1:18" x14ac:dyDescent="0.25">
      <c r="B42" s="52"/>
      <c r="C42" s="52"/>
      <c r="D42" s="53"/>
      <c r="E42" s="53"/>
      <c r="F42" s="53"/>
      <c r="G42" s="53"/>
      <c r="H42" s="54"/>
      <c r="I42" s="52"/>
      <c r="J42" s="54"/>
      <c r="K42" s="55"/>
      <c r="L42" s="54"/>
      <c r="M42" s="56"/>
      <c r="N42" s="57"/>
      <c r="O42" s="58"/>
      <c r="Q42" s="59"/>
      <c r="R42" s="60"/>
    </row>
    <row r="43" spans="1:18" x14ac:dyDescent="0.25">
      <c r="B43" s="52"/>
      <c r="C43" s="52"/>
      <c r="D43" s="53"/>
      <c r="E43" s="53"/>
      <c r="F43" s="53"/>
      <c r="G43" s="53"/>
      <c r="H43" s="54"/>
      <c r="I43" s="52"/>
      <c r="J43" s="54"/>
      <c r="K43" s="55"/>
      <c r="L43" s="54"/>
      <c r="M43" s="56"/>
      <c r="N43" s="57"/>
      <c r="O43" s="58"/>
      <c r="Q43" s="59"/>
      <c r="R43" s="60"/>
    </row>
    <row r="44" spans="1:18" x14ac:dyDescent="0.25">
      <c r="B44" s="52"/>
      <c r="C44" s="52"/>
      <c r="D44" s="53"/>
      <c r="E44" s="53"/>
      <c r="F44" s="53"/>
      <c r="G44" s="53"/>
      <c r="H44" s="54"/>
      <c r="I44" s="52"/>
      <c r="J44" s="54"/>
      <c r="K44" s="55"/>
      <c r="L44" s="54"/>
      <c r="M44" s="56"/>
      <c r="N44" s="57"/>
      <c r="O44" s="58"/>
      <c r="Q44" s="59"/>
      <c r="R44" s="60"/>
    </row>
    <row r="45" spans="1:18" x14ac:dyDescent="0.25">
      <c r="B45" s="61"/>
      <c r="C45" s="61"/>
      <c r="D45" s="53"/>
      <c r="E45" s="53"/>
      <c r="F45" s="53"/>
      <c r="G45" s="47"/>
      <c r="H45" s="47"/>
      <c r="I45" s="47"/>
      <c r="J45" s="52"/>
      <c r="K45" s="47"/>
      <c r="L45" s="47"/>
      <c r="M45" s="52"/>
      <c r="N45" s="62"/>
      <c r="O45" s="63"/>
      <c r="Q45" s="59"/>
      <c r="R45" s="60"/>
    </row>
    <row r="46" spans="1:18" x14ac:dyDescent="0.25">
      <c r="B46" s="114"/>
      <c r="C46" s="114"/>
      <c r="E46" s="67"/>
      <c r="F46" s="104" t="s">
        <v>41</v>
      </c>
      <c r="G46" s="104"/>
      <c r="H46" s="104"/>
      <c r="I46" s="104"/>
      <c r="J46" s="68"/>
      <c r="K46" s="68"/>
      <c r="L46" s="104" t="s">
        <v>93</v>
      </c>
      <c r="M46" s="104"/>
      <c r="N46" s="104"/>
      <c r="O46" s="104"/>
      <c r="Q46" s="66"/>
      <c r="R46" s="60"/>
    </row>
    <row r="47" spans="1:18" x14ac:dyDescent="0.25">
      <c r="A47" s="100" t="s">
        <v>94</v>
      </c>
      <c r="B47" s="45"/>
      <c r="C47" s="61"/>
      <c r="D47" s="61"/>
      <c r="E47" s="64"/>
      <c r="F47" s="64"/>
      <c r="G47" s="64"/>
      <c r="H47" s="65"/>
      <c r="I47" s="65"/>
      <c r="J47" s="65"/>
      <c r="K47" s="52"/>
      <c r="L47" s="65"/>
      <c r="M47" s="65"/>
      <c r="N47" s="69"/>
      <c r="O47" s="70"/>
      <c r="P47" s="71"/>
      <c r="Q47" s="66"/>
      <c r="R47" s="60"/>
    </row>
    <row r="48" spans="1:18" x14ac:dyDescent="0.25">
      <c r="A48" s="100"/>
    </row>
  </sheetData>
  <mergeCells count="27">
    <mergeCell ref="P9:P10"/>
    <mergeCell ref="B46:C46"/>
    <mergeCell ref="A9:A10"/>
    <mergeCell ref="B9:C10"/>
    <mergeCell ref="D9:E9"/>
    <mergeCell ref="F9:G9"/>
    <mergeCell ref="B11:C11"/>
    <mergeCell ref="B38:D38"/>
    <mergeCell ref="B41:C41"/>
    <mergeCell ref="L46:O46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F41:I41"/>
    <mergeCell ref="F46:I46"/>
    <mergeCell ref="L41:O41"/>
    <mergeCell ref="H9:H10"/>
    <mergeCell ref="O9:O10"/>
  </mergeCells>
  <pageMargins left="0.70866141732283505" right="0.31496062992126" top="0.74803149606299202" bottom="0.74803149606299202" header="0.31496062992126" footer="0.31496062992126"/>
  <pageSetup paperSize="9" fitToHeight="0" orientation="landscape" r:id="rId1"/>
  <rowBreaks count="4" manualBreakCount="4">
    <brk id="16" max="15" man="1"/>
    <brk id="28" max="15" man="1"/>
    <brk id="46" max="15" man="1"/>
    <brk id="47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opLeftCell="A16" workbookViewId="0">
      <selection activeCell="J38" sqref="J38"/>
    </sheetView>
  </sheetViews>
  <sheetFormatPr defaultRowHeight="16.5" x14ac:dyDescent="0.25"/>
  <cols>
    <col min="1" max="1" width="4.5703125" style="41" customWidth="1"/>
    <col min="2" max="2" width="17.7109375" style="7" customWidth="1"/>
    <col min="3" max="3" width="10" style="7" customWidth="1"/>
    <col min="4" max="4" width="5.7109375" style="7" customWidth="1"/>
    <col min="5" max="5" width="6.7109375" style="41" customWidth="1"/>
    <col min="6" max="6" width="5.85546875" style="41" customWidth="1"/>
    <col min="7" max="7" width="5.7109375" style="41" customWidth="1"/>
    <col min="8" max="8" width="8.42578125" style="41" customWidth="1"/>
    <col min="9" max="9" width="6.42578125" style="41" customWidth="1"/>
    <col min="10" max="10" width="7.7109375" style="41" customWidth="1"/>
    <col min="11" max="11" width="7.28515625" style="43" customWidth="1"/>
    <col min="12" max="12" width="6.140625" style="41" customWidth="1"/>
    <col min="13" max="13" width="8.5703125" style="41" customWidth="1"/>
    <col min="14" max="14" width="6.28515625" style="44" customWidth="1"/>
    <col min="15" max="15" width="6.85546875" style="4" customWidth="1"/>
    <col min="16" max="16" width="14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09" t="s">
        <v>0</v>
      </c>
      <c r="B1" s="109"/>
      <c r="C1" s="109"/>
      <c r="D1" s="109"/>
      <c r="E1" s="109"/>
      <c r="F1" s="109"/>
      <c r="G1" s="109"/>
      <c r="H1" s="1"/>
      <c r="I1" s="1"/>
      <c r="J1" s="1"/>
      <c r="K1" s="91"/>
      <c r="L1" s="3" t="s">
        <v>1</v>
      </c>
      <c r="M1" s="1"/>
      <c r="N1" s="4"/>
      <c r="P1" s="5"/>
    </row>
    <row r="2" spans="1:18" x14ac:dyDescent="0.25">
      <c r="A2" s="110" t="s">
        <v>2</v>
      </c>
      <c r="B2" s="110"/>
      <c r="C2" s="110"/>
      <c r="D2" s="110"/>
      <c r="E2" s="110"/>
      <c r="F2" s="110"/>
      <c r="G2" s="110"/>
      <c r="H2" s="3"/>
      <c r="I2" s="1"/>
      <c r="J2" s="1"/>
      <c r="K2" s="91"/>
      <c r="L2" s="8" t="s">
        <v>3</v>
      </c>
      <c r="M2" s="1"/>
      <c r="N2" s="4"/>
      <c r="P2" s="5"/>
    </row>
    <row r="3" spans="1:18" x14ac:dyDescent="0.25">
      <c r="A3" s="92"/>
      <c r="B3" s="92"/>
      <c r="C3" s="92" t="s">
        <v>4</v>
      </c>
      <c r="D3" s="92"/>
      <c r="E3" s="92"/>
      <c r="F3" s="92"/>
      <c r="G3" s="92"/>
      <c r="H3" s="3"/>
      <c r="I3" s="1"/>
      <c r="J3" s="1"/>
      <c r="K3" s="91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11" t="s">
        <v>5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4"/>
      <c r="R5" s="14"/>
    </row>
    <row r="6" spans="1:18" s="15" customFormat="1" ht="20.25" x14ac:dyDescent="0.3">
      <c r="A6" s="112" t="s">
        <v>42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4"/>
      <c r="R6" s="14"/>
    </row>
    <row r="7" spans="1:18" s="15" customFormat="1" ht="20.25" x14ac:dyDescent="0.3">
      <c r="A7" s="131" t="str">
        <f>'[1]CAP TRUONG_HKI'!A8:G8</f>
        <v>KHOA CÔNG NGHỆ THÔNG TIN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0.75" customHeight="1" x14ac:dyDescent="0.25">
      <c r="A9" s="115" t="s">
        <v>6</v>
      </c>
      <c r="B9" s="117" t="s">
        <v>7</v>
      </c>
      <c r="C9" s="118"/>
      <c r="D9" s="121" t="s">
        <v>8</v>
      </c>
      <c r="E9" s="122"/>
      <c r="F9" s="113" t="s">
        <v>9</v>
      </c>
      <c r="G9" s="113"/>
      <c r="H9" s="105" t="s">
        <v>10</v>
      </c>
      <c r="I9" s="129" t="s">
        <v>11</v>
      </c>
      <c r="J9" s="129" t="s">
        <v>12</v>
      </c>
      <c r="K9" s="129" t="s">
        <v>13</v>
      </c>
      <c r="L9" s="129" t="s">
        <v>14</v>
      </c>
      <c r="M9" s="129" t="s">
        <v>15</v>
      </c>
      <c r="N9" s="107" t="s">
        <v>16</v>
      </c>
      <c r="O9" s="107" t="s">
        <v>17</v>
      </c>
      <c r="P9" s="113" t="s">
        <v>18</v>
      </c>
    </row>
    <row r="10" spans="1:18" ht="42.75" x14ac:dyDescent="0.25">
      <c r="A10" s="116"/>
      <c r="B10" s="119"/>
      <c r="C10" s="120"/>
      <c r="D10" s="21" t="s">
        <v>19</v>
      </c>
      <c r="E10" s="94" t="s">
        <v>20</v>
      </c>
      <c r="F10" s="90" t="s">
        <v>21</v>
      </c>
      <c r="G10" s="90" t="s">
        <v>22</v>
      </c>
      <c r="H10" s="106"/>
      <c r="I10" s="130"/>
      <c r="J10" s="130"/>
      <c r="K10" s="130"/>
      <c r="L10" s="130"/>
      <c r="M10" s="130"/>
      <c r="N10" s="108"/>
      <c r="O10" s="108"/>
      <c r="P10" s="113"/>
    </row>
    <row r="11" spans="1:18" s="30" customFormat="1" ht="12.75" x14ac:dyDescent="0.2">
      <c r="A11" s="24" t="s">
        <v>23</v>
      </c>
      <c r="B11" s="123" t="s">
        <v>24</v>
      </c>
      <c r="C11" s="124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5" customFormat="1" x14ac:dyDescent="0.25">
      <c r="A12" s="72" t="s">
        <v>49</v>
      </c>
      <c r="B12" s="32" t="str">
        <f>'[1]CAP TRUONG_HKI'!B15</f>
        <v>Nguyễn Sanh</v>
      </c>
      <c r="C12" s="88" t="str">
        <f>'[1]CAP TRUONG_HKI'!C15</f>
        <v>Cường</v>
      </c>
      <c r="D12" s="76"/>
      <c r="E12" s="77"/>
      <c r="F12" s="78"/>
      <c r="G12" s="78"/>
      <c r="H12" s="78">
        <f>SUM(F12,G12)</f>
        <v>0</v>
      </c>
      <c r="I12" s="78">
        <v>587</v>
      </c>
      <c r="J12" s="78">
        <v>0</v>
      </c>
      <c r="K12" s="78">
        <f t="shared" ref="K12:K38" si="0">I12-J12</f>
        <v>587</v>
      </c>
      <c r="L12" s="78">
        <v>0</v>
      </c>
      <c r="M12" s="78">
        <f>K12-H12</f>
        <v>587</v>
      </c>
      <c r="N12" s="78">
        <f>ROUND(L12/3.33,1)</f>
        <v>0</v>
      </c>
      <c r="O12" s="79">
        <f>ROUND(M12/3.33,1)</f>
        <v>176.3</v>
      </c>
      <c r="P12" s="33"/>
      <c r="Q12" s="34"/>
      <c r="R12" s="34"/>
    </row>
    <row r="13" spans="1:18" s="5" customFormat="1" x14ac:dyDescent="0.25">
      <c r="A13" s="72" t="s">
        <v>50</v>
      </c>
      <c r="B13" s="32" t="str">
        <f>'[1]CAP TRUONG_HKI'!B16</f>
        <v>Nguyễn Văn</v>
      </c>
      <c r="C13" s="88" t="str">
        <f>'[1]CAP TRUONG_HKI'!C16</f>
        <v>Danh</v>
      </c>
      <c r="D13" s="80"/>
      <c r="E13" s="79"/>
      <c r="F13" s="78"/>
      <c r="G13" s="78"/>
      <c r="H13" s="78">
        <f t="shared" ref="H13:H38" si="1">SUM(F13,G13)</f>
        <v>0</v>
      </c>
      <c r="I13" s="78">
        <v>587</v>
      </c>
      <c r="J13" s="78">
        <v>0</v>
      </c>
      <c r="K13" s="78">
        <f t="shared" si="0"/>
        <v>587</v>
      </c>
      <c r="L13" s="78">
        <v>0</v>
      </c>
      <c r="M13" s="78">
        <f>K13-H13</f>
        <v>587</v>
      </c>
      <c r="N13" s="78">
        <f t="shared" ref="N13:O38" si="2">ROUND(L13/3.33,1)</f>
        <v>0</v>
      </c>
      <c r="O13" s="79">
        <f t="shared" si="2"/>
        <v>176.3</v>
      </c>
      <c r="P13" s="33"/>
      <c r="Q13" s="37"/>
      <c r="R13" s="37"/>
    </row>
    <row r="14" spans="1:18" s="5" customFormat="1" x14ac:dyDescent="0.25">
      <c r="A14" s="72" t="s">
        <v>51</v>
      </c>
      <c r="B14" s="32" t="str">
        <f>'[1]CAP TRUONG_HKI'!B17</f>
        <v>Bùi Văn</v>
      </c>
      <c r="C14" s="88" t="str">
        <f>'[1]CAP TRUONG_HKI'!C17</f>
        <v>Dũng</v>
      </c>
      <c r="D14" s="81"/>
      <c r="E14" s="79"/>
      <c r="F14" s="78"/>
      <c r="G14" s="78"/>
      <c r="H14" s="78">
        <f t="shared" si="1"/>
        <v>0</v>
      </c>
      <c r="I14" s="78">
        <v>587</v>
      </c>
      <c r="J14" s="78">
        <v>0</v>
      </c>
      <c r="K14" s="78">
        <f t="shared" si="0"/>
        <v>587</v>
      </c>
      <c r="L14" s="78">
        <v>0</v>
      </c>
      <c r="M14" s="78">
        <f t="shared" ref="M14:M38" si="3">K14-H14</f>
        <v>587</v>
      </c>
      <c r="N14" s="78">
        <f t="shared" si="2"/>
        <v>0</v>
      </c>
      <c r="O14" s="79">
        <f t="shared" si="2"/>
        <v>176.3</v>
      </c>
      <c r="P14" s="33"/>
      <c r="Q14" s="37"/>
      <c r="R14" s="37"/>
    </row>
    <row r="15" spans="1:18" s="5" customFormat="1" x14ac:dyDescent="0.25">
      <c r="A15" s="72" t="s">
        <v>52</v>
      </c>
      <c r="B15" s="32" t="str">
        <f>'[1]CAP TRUONG_HKI'!B18</f>
        <v>Lê Tất</v>
      </c>
      <c r="C15" s="88" t="str">
        <f>'[1]CAP TRUONG_HKI'!C18</f>
        <v>Đạt</v>
      </c>
      <c r="D15" s="80"/>
      <c r="E15" s="79"/>
      <c r="F15" s="78"/>
      <c r="G15" s="78"/>
      <c r="H15" s="78">
        <f t="shared" si="1"/>
        <v>0</v>
      </c>
      <c r="I15" s="78">
        <v>587</v>
      </c>
      <c r="J15" s="78">
        <v>0</v>
      </c>
      <c r="K15" s="78">
        <f t="shared" si="0"/>
        <v>587</v>
      </c>
      <c r="L15" s="78">
        <v>0</v>
      </c>
      <c r="M15" s="78">
        <f t="shared" si="3"/>
        <v>587</v>
      </c>
      <c r="N15" s="78">
        <f t="shared" si="2"/>
        <v>0</v>
      </c>
      <c r="O15" s="79">
        <f t="shared" si="2"/>
        <v>176.3</v>
      </c>
      <c r="P15" s="36"/>
      <c r="Q15" s="37"/>
      <c r="R15" s="37"/>
    </row>
    <row r="16" spans="1:18" s="5" customFormat="1" ht="25.5" x14ac:dyDescent="0.25">
      <c r="A16" s="72" t="s">
        <v>53</v>
      </c>
      <c r="B16" s="32" t="s">
        <v>84</v>
      </c>
      <c r="C16" s="88" t="s">
        <v>85</v>
      </c>
      <c r="D16" s="80"/>
      <c r="E16" s="79"/>
      <c r="F16" s="78"/>
      <c r="G16" s="78"/>
      <c r="H16" s="78">
        <f t="shared" si="1"/>
        <v>0</v>
      </c>
      <c r="I16" s="78">
        <v>587</v>
      </c>
      <c r="J16" s="78">
        <f>ROUND(587/2,1)</f>
        <v>293.5</v>
      </c>
      <c r="K16" s="78">
        <f t="shared" si="0"/>
        <v>293.5</v>
      </c>
      <c r="L16" s="78">
        <v>0</v>
      </c>
      <c r="M16" s="78">
        <f t="shared" si="3"/>
        <v>293.5</v>
      </c>
      <c r="N16" s="78">
        <f t="shared" si="2"/>
        <v>0</v>
      </c>
      <c r="O16" s="79">
        <f t="shared" si="2"/>
        <v>88.1</v>
      </c>
      <c r="P16" s="96" t="s">
        <v>86</v>
      </c>
      <c r="Q16" s="37"/>
      <c r="R16" s="37"/>
    </row>
    <row r="17" spans="1:18" s="5" customFormat="1" x14ac:dyDescent="0.25">
      <c r="A17" s="72" t="s">
        <v>54</v>
      </c>
      <c r="B17" s="32" t="s">
        <v>43</v>
      </c>
      <c r="C17" s="88" t="s">
        <v>44</v>
      </c>
      <c r="D17" s="80"/>
      <c r="E17" s="79"/>
      <c r="F17" s="78"/>
      <c r="G17" s="78"/>
      <c r="H17" s="78">
        <f t="shared" si="1"/>
        <v>0</v>
      </c>
      <c r="I17" s="78">
        <v>587</v>
      </c>
      <c r="J17" s="78">
        <v>0</v>
      </c>
      <c r="K17" s="78">
        <f t="shared" si="0"/>
        <v>587</v>
      </c>
      <c r="L17" s="78">
        <v>0</v>
      </c>
      <c r="M17" s="78">
        <f t="shared" si="3"/>
        <v>587</v>
      </c>
      <c r="N17" s="78">
        <f t="shared" si="2"/>
        <v>0</v>
      </c>
      <c r="O17" s="79">
        <f t="shared" si="2"/>
        <v>176.3</v>
      </c>
      <c r="P17" s="36"/>
      <c r="Q17" s="37"/>
      <c r="R17" s="37"/>
    </row>
    <row r="18" spans="1:18" s="35" customFormat="1" ht="89.25" x14ac:dyDescent="0.25">
      <c r="A18" s="72" t="s">
        <v>55</v>
      </c>
      <c r="B18" s="32" t="str">
        <f>'[1]CAP TRUONG_HKI'!B20</f>
        <v xml:space="preserve">Nguyễn Văn </v>
      </c>
      <c r="C18" s="88" t="str">
        <f>'[1]CAP TRUONG_HKI'!C20</f>
        <v>Đôn</v>
      </c>
      <c r="D18" s="82"/>
      <c r="E18" s="78"/>
      <c r="F18" s="78">
        <v>60</v>
      </c>
      <c r="G18" s="78">
        <v>30</v>
      </c>
      <c r="H18" s="78">
        <f t="shared" si="1"/>
        <v>90</v>
      </c>
      <c r="I18" s="78">
        <v>587</v>
      </c>
      <c r="J18" s="78">
        <v>0</v>
      </c>
      <c r="K18" s="78">
        <f t="shared" si="0"/>
        <v>587</v>
      </c>
      <c r="L18" s="78">
        <v>0</v>
      </c>
      <c r="M18" s="78">
        <f t="shared" si="3"/>
        <v>497</v>
      </c>
      <c r="N18" s="78">
        <f t="shared" si="2"/>
        <v>0</v>
      </c>
      <c r="O18" s="79">
        <f t="shared" si="2"/>
        <v>149.19999999999999</v>
      </c>
      <c r="P18" s="33" t="s">
        <v>80</v>
      </c>
      <c r="Q18" s="34"/>
      <c r="R18" s="34"/>
    </row>
    <row r="19" spans="1:18" s="35" customFormat="1" ht="38.25" x14ac:dyDescent="0.25">
      <c r="A19" s="72" t="s">
        <v>56</v>
      </c>
      <c r="B19" s="32" t="str">
        <f>'[1]CAP TRUONG_HKI'!B21</f>
        <v>Nguyễn Vân</v>
      </c>
      <c r="C19" s="88" t="str">
        <f>'[1]CAP TRUONG_HKI'!C21</f>
        <v>Giang</v>
      </c>
      <c r="D19" s="82"/>
      <c r="E19" s="78"/>
      <c r="F19" s="78"/>
      <c r="G19" s="78">
        <v>30</v>
      </c>
      <c r="H19" s="78">
        <f t="shared" si="1"/>
        <v>30</v>
      </c>
      <c r="I19" s="78">
        <v>587</v>
      </c>
      <c r="J19" s="78">
        <v>0</v>
      </c>
      <c r="K19" s="78">
        <f t="shared" si="0"/>
        <v>587</v>
      </c>
      <c r="L19" s="78">
        <v>0</v>
      </c>
      <c r="M19" s="78">
        <f t="shared" si="3"/>
        <v>557</v>
      </c>
      <c r="N19" s="78">
        <f t="shared" si="2"/>
        <v>0</v>
      </c>
      <c r="O19" s="79">
        <f t="shared" si="2"/>
        <v>167.3</v>
      </c>
      <c r="P19" s="33" t="s">
        <v>77</v>
      </c>
      <c r="Q19" s="34"/>
      <c r="R19" s="34"/>
    </row>
    <row r="20" spans="1:18" s="35" customFormat="1" x14ac:dyDescent="0.25">
      <c r="A20" s="72" t="s">
        <v>57</v>
      </c>
      <c r="B20" s="32" t="str">
        <f>'[1]CAP TRUONG_HKI'!B22</f>
        <v>Nguyễn Thị Thu</v>
      </c>
      <c r="C20" s="88" t="str">
        <f>'[1]CAP TRUONG_HKI'!C22</f>
        <v>Hồng</v>
      </c>
      <c r="D20" s="83"/>
      <c r="E20" s="78"/>
      <c r="F20" s="78"/>
      <c r="G20" s="78"/>
      <c r="H20" s="78">
        <f t="shared" si="1"/>
        <v>0</v>
      </c>
      <c r="I20" s="78">
        <v>587</v>
      </c>
      <c r="J20" s="78">
        <v>0</v>
      </c>
      <c r="K20" s="78">
        <f t="shared" si="0"/>
        <v>587</v>
      </c>
      <c r="L20" s="78">
        <v>0</v>
      </c>
      <c r="M20" s="78">
        <f t="shared" si="3"/>
        <v>587</v>
      </c>
      <c r="N20" s="78">
        <f t="shared" si="2"/>
        <v>0</v>
      </c>
      <c r="O20" s="79">
        <f t="shared" si="2"/>
        <v>176.3</v>
      </c>
      <c r="P20" s="33"/>
      <c r="Q20" s="34"/>
      <c r="R20" s="34"/>
    </row>
    <row r="21" spans="1:18" s="35" customFormat="1" x14ac:dyDescent="0.25">
      <c r="A21" s="72" t="s">
        <v>58</v>
      </c>
      <c r="B21" s="32" t="str">
        <f>'[1]CAP TRUONG_HKI'!B23</f>
        <v>Lâm Thanh</v>
      </c>
      <c r="C21" s="88" t="str">
        <f>'[1]CAP TRUONG_HKI'!C23</f>
        <v>Hùng</v>
      </c>
      <c r="D21" s="83"/>
      <c r="E21" s="78"/>
      <c r="F21" s="78"/>
      <c r="G21" s="78"/>
      <c r="H21" s="78">
        <f t="shared" si="1"/>
        <v>0</v>
      </c>
      <c r="I21" s="78">
        <v>587</v>
      </c>
      <c r="J21" s="78">
        <v>0</v>
      </c>
      <c r="K21" s="78">
        <f t="shared" si="0"/>
        <v>587</v>
      </c>
      <c r="L21" s="78">
        <v>0</v>
      </c>
      <c r="M21" s="78">
        <f t="shared" si="3"/>
        <v>587</v>
      </c>
      <c r="N21" s="78">
        <f t="shared" si="2"/>
        <v>0</v>
      </c>
      <c r="O21" s="79">
        <f t="shared" si="2"/>
        <v>176.3</v>
      </c>
      <c r="P21" s="33"/>
      <c r="Q21" s="34"/>
      <c r="R21" s="34"/>
    </row>
    <row r="22" spans="1:18" s="35" customFormat="1" ht="51" x14ac:dyDescent="0.25">
      <c r="A22" s="72" t="s">
        <v>59</v>
      </c>
      <c r="B22" s="32" t="str">
        <f>'[1]CAP TRUONG_HKI'!B24</f>
        <v>Trần Việt</v>
      </c>
      <c r="C22" s="88" t="str">
        <f>'[1]CAP TRUONG_HKI'!C24</f>
        <v>Khánh</v>
      </c>
      <c r="D22" s="82"/>
      <c r="E22" s="78"/>
      <c r="F22" s="78"/>
      <c r="G22" s="78">
        <v>60</v>
      </c>
      <c r="H22" s="78">
        <f t="shared" si="1"/>
        <v>60</v>
      </c>
      <c r="I22" s="78">
        <v>587</v>
      </c>
      <c r="J22" s="78">
        <v>0</v>
      </c>
      <c r="K22" s="78">
        <f t="shared" si="0"/>
        <v>587</v>
      </c>
      <c r="L22" s="78">
        <v>0</v>
      </c>
      <c r="M22" s="78">
        <f t="shared" si="3"/>
        <v>527</v>
      </c>
      <c r="N22" s="78">
        <f t="shared" si="2"/>
        <v>0</v>
      </c>
      <c r="O22" s="79">
        <f t="shared" si="2"/>
        <v>158.30000000000001</v>
      </c>
      <c r="P22" s="73" t="s">
        <v>76</v>
      </c>
      <c r="Q22" s="34"/>
      <c r="R22" s="34"/>
    </row>
    <row r="23" spans="1:18" s="35" customFormat="1" x14ac:dyDescent="0.25">
      <c r="A23" s="72" t="s">
        <v>60</v>
      </c>
      <c r="B23" s="32" t="str">
        <f>'[1]CAP TRUONG_HKI'!B25</f>
        <v>Nguyễn</v>
      </c>
      <c r="C23" s="88" t="str">
        <f>'[1]CAP TRUONG_HKI'!C25</f>
        <v xml:space="preserve">Khoa </v>
      </c>
      <c r="D23" s="82"/>
      <c r="E23" s="78"/>
      <c r="F23" s="78"/>
      <c r="G23" s="78"/>
      <c r="H23" s="78">
        <f t="shared" si="1"/>
        <v>0</v>
      </c>
      <c r="I23" s="78">
        <v>587</v>
      </c>
      <c r="J23" s="78">
        <v>0</v>
      </c>
      <c r="K23" s="78">
        <f t="shared" si="0"/>
        <v>587</v>
      </c>
      <c r="L23" s="78">
        <v>0</v>
      </c>
      <c r="M23" s="78">
        <f t="shared" si="3"/>
        <v>587</v>
      </c>
      <c r="N23" s="78">
        <f t="shared" si="2"/>
        <v>0</v>
      </c>
      <c r="O23" s="79">
        <f t="shared" si="2"/>
        <v>176.3</v>
      </c>
      <c r="P23" s="33"/>
      <c r="Q23" s="34"/>
      <c r="R23" s="34"/>
    </row>
    <row r="24" spans="1:18" s="35" customFormat="1" ht="38.25" x14ac:dyDescent="0.25">
      <c r="A24" s="72" t="s">
        <v>61</v>
      </c>
      <c r="B24" s="32" t="str">
        <f>'[1]CAP TRUONG_HKI'!B26</f>
        <v xml:space="preserve">Vũ Thị Thái </v>
      </c>
      <c r="C24" s="88" t="str">
        <f>'[1]CAP TRUONG_HKI'!C26</f>
        <v xml:space="preserve">Linh </v>
      </c>
      <c r="D24" s="82"/>
      <c r="E24" s="78"/>
      <c r="F24" s="78"/>
      <c r="G24" s="78"/>
      <c r="H24" s="78">
        <f t="shared" si="1"/>
        <v>0</v>
      </c>
      <c r="I24" s="78">
        <v>587</v>
      </c>
      <c r="J24" s="78">
        <f>ROUND(587/44*8,1)</f>
        <v>106.7</v>
      </c>
      <c r="K24" s="78">
        <f t="shared" si="0"/>
        <v>480.3</v>
      </c>
      <c r="L24" s="78">
        <v>0</v>
      </c>
      <c r="M24" s="78">
        <f t="shared" si="3"/>
        <v>480.3</v>
      </c>
      <c r="N24" s="78">
        <f t="shared" si="2"/>
        <v>0</v>
      </c>
      <c r="O24" s="79">
        <f t="shared" si="2"/>
        <v>144.19999999999999</v>
      </c>
      <c r="P24" s="33" t="s">
        <v>83</v>
      </c>
      <c r="Q24" s="34"/>
      <c r="R24" s="34"/>
    </row>
    <row r="25" spans="1:18" s="35" customFormat="1" x14ac:dyDescent="0.25">
      <c r="A25" s="72" t="s">
        <v>62</v>
      </c>
      <c r="B25" s="32" t="str">
        <f>'[1]CAP TRUONG_HKI'!B27</f>
        <v>Nguyễn Văn</v>
      </c>
      <c r="C25" s="88" t="str">
        <f>'[1]CAP TRUONG_HKI'!C27</f>
        <v>Minh</v>
      </c>
      <c r="D25" s="82"/>
      <c r="E25" s="78"/>
      <c r="F25" s="78"/>
      <c r="G25" s="78"/>
      <c r="H25" s="78">
        <f t="shared" si="1"/>
        <v>0</v>
      </c>
      <c r="I25" s="78">
        <v>587</v>
      </c>
      <c r="J25" s="78">
        <f>ROUND(587/44*1,1)</f>
        <v>13.3</v>
      </c>
      <c r="K25" s="78">
        <f t="shared" si="0"/>
        <v>573.70000000000005</v>
      </c>
      <c r="L25" s="78">
        <v>0</v>
      </c>
      <c r="M25" s="78">
        <f t="shared" si="3"/>
        <v>573.70000000000005</v>
      </c>
      <c r="N25" s="78">
        <f t="shared" si="2"/>
        <v>0</v>
      </c>
      <c r="O25" s="79">
        <f t="shared" si="2"/>
        <v>172.3</v>
      </c>
      <c r="P25" s="97" t="s">
        <v>87</v>
      </c>
      <c r="Q25" s="34"/>
      <c r="R25" s="34"/>
    </row>
    <row r="26" spans="1:18" s="35" customFormat="1" ht="51" x14ac:dyDescent="0.25">
      <c r="A26" s="72" t="s">
        <v>63</v>
      </c>
      <c r="B26" s="32" t="s">
        <v>45</v>
      </c>
      <c r="C26" s="88" t="s">
        <v>46</v>
      </c>
      <c r="D26" s="82"/>
      <c r="E26" s="78"/>
      <c r="F26" s="78"/>
      <c r="G26" s="78">
        <v>30</v>
      </c>
      <c r="H26" s="78">
        <f t="shared" si="1"/>
        <v>30</v>
      </c>
      <c r="I26" s="78">
        <v>587</v>
      </c>
      <c r="J26" s="78">
        <v>0</v>
      </c>
      <c r="K26" s="78">
        <f t="shared" si="0"/>
        <v>587</v>
      </c>
      <c r="L26" s="78">
        <v>0</v>
      </c>
      <c r="M26" s="78">
        <f t="shared" si="3"/>
        <v>557</v>
      </c>
      <c r="N26" s="78">
        <f t="shared" si="2"/>
        <v>0</v>
      </c>
      <c r="O26" s="79">
        <f t="shared" si="2"/>
        <v>167.3</v>
      </c>
      <c r="P26" s="73" t="s">
        <v>76</v>
      </c>
      <c r="Q26" s="34"/>
      <c r="R26" s="34"/>
    </row>
    <row r="27" spans="1:18" s="35" customFormat="1" x14ac:dyDescent="0.25">
      <c r="A27" s="72" t="s">
        <v>64</v>
      </c>
      <c r="B27" s="32" t="str">
        <f>'[1]CAP TRUONG_HKI'!B28</f>
        <v>Lê Quý Hưng</v>
      </c>
      <c r="C27" s="88" t="str">
        <f>'[1]CAP TRUONG_HKI'!C28</f>
        <v>Quốc</v>
      </c>
      <c r="D27" s="82"/>
      <c r="E27" s="78"/>
      <c r="F27" s="78"/>
      <c r="G27" s="78"/>
      <c r="H27" s="78">
        <f t="shared" si="1"/>
        <v>0</v>
      </c>
      <c r="I27" s="78">
        <v>587</v>
      </c>
      <c r="J27" s="78">
        <v>0</v>
      </c>
      <c r="K27" s="78">
        <f t="shared" si="0"/>
        <v>587</v>
      </c>
      <c r="L27" s="78">
        <v>0</v>
      </c>
      <c r="M27" s="78">
        <f t="shared" si="3"/>
        <v>587</v>
      </c>
      <c r="N27" s="78">
        <f t="shared" si="2"/>
        <v>0</v>
      </c>
      <c r="O27" s="79">
        <f t="shared" si="2"/>
        <v>176.3</v>
      </c>
      <c r="P27" s="33"/>
      <c r="Q27" s="34"/>
      <c r="R27" s="34"/>
    </row>
    <row r="28" spans="1:18" s="35" customFormat="1" ht="48" x14ac:dyDescent="0.25">
      <c r="A28" s="72" t="s">
        <v>65</v>
      </c>
      <c r="B28" s="39" t="str">
        <f>'[1]CAP TRUONG_HKI'!B29</f>
        <v>Nguyễn Nguyên Hoàng Ngọc</v>
      </c>
      <c r="C28" s="88" t="str">
        <f>'[1]CAP TRUONG_HKI'!C29</f>
        <v>Quyên</v>
      </c>
      <c r="D28" s="82"/>
      <c r="E28" s="78"/>
      <c r="F28" s="78"/>
      <c r="G28" s="78"/>
      <c r="H28" s="78">
        <f t="shared" si="1"/>
        <v>0</v>
      </c>
      <c r="I28" s="78">
        <v>587</v>
      </c>
      <c r="J28" s="78">
        <f>ROUND(587/44*14*0.125,1)</f>
        <v>23.3</v>
      </c>
      <c r="K28" s="78">
        <f t="shared" si="0"/>
        <v>563.70000000000005</v>
      </c>
      <c r="L28" s="78">
        <v>0</v>
      </c>
      <c r="M28" s="78">
        <f t="shared" si="3"/>
        <v>563.70000000000005</v>
      </c>
      <c r="N28" s="78">
        <f t="shared" si="2"/>
        <v>0</v>
      </c>
      <c r="O28" s="79">
        <f t="shared" si="2"/>
        <v>169.3</v>
      </c>
      <c r="P28" s="40" t="s">
        <v>82</v>
      </c>
      <c r="Q28" s="34"/>
      <c r="R28" s="34"/>
    </row>
    <row r="29" spans="1:18" s="35" customFormat="1" x14ac:dyDescent="0.25">
      <c r="A29" s="72" t="s">
        <v>66</v>
      </c>
      <c r="B29" s="32" t="str">
        <f>'[1]CAP TRUONG_HKI'!B30</f>
        <v>Lê Hồng</v>
      </c>
      <c r="C29" s="88" t="str">
        <f>'[1]CAP TRUONG_HKI'!C30</f>
        <v>Thái</v>
      </c>
      <c r="D29" s="82"/>
      <c r="E29" s="78"/>
      <c r="F29" s="78"/>
      <c r="G29" s="78"/>
      <c r="H29" s="78">
        <f t="shared" si="1"/>
        <v>0</v>
      </c>
      <c r="I29" s="78">
        <v>587</v>
      </c>
      <c r="J29" s="78">
        <v>0</v>
      </c>
      <c r="K29" s="78">
        <f t="shared" si="0"/>
        <v>587</v>
      </c>
      <c r="L29" s="78">
        <v>0</v>
      </c>
      <c r="M29" s="78">
        <f t="shared" si="3"/>
        <v>587</v>
      </c>
      <c r="N29" s="78">
        <f t="shared" si="2"/>
        <v>0</v>
      </c>
      <c r="O29" s="79">
        <f t="shared" si="2"/>
        <v>176.3</v>
      </c>
      <c r="P29" s="38"/>
      <c r="Q29" s="34"/>
      <c r="R29" s="34"/>
    </row>
    <row r="30" spans="1:18" s="35" customFormat="1" x14ac:dyDescent="0.25">
      <c r="A30" s="72" t="s">
        <v>67</v>
      </c>
      <c r="B30" s="32" t="str">
        <f>'[1]CAP TRUONG_HKI'!B31</f>
        <v>Nguyễn Thị
 Khánh</v>
      </c>
      <c r="C30" s="88" t="str">
        <f>'[1]CAP TRUONG_HKI'!C31</f>
        <v>Thư</v>
      </c>
      <c r="D30" s="82"/>
      <c r="E30" s="78"/>
      <c r="F30" s="78"/>
      <c r="G30" s="78"/>
      <c r="H30" s="78">
        <f t="shared" si="1"/>
        <v>0</v>
      </c>
      <c r="I30" s="78">
        <v>587</v>
      </c>
      <c r="J30" s="78">
        <v>0</v>
      </c>
      <c r="K30" s="78">
        <f t="shared" si="0"/>
        <v>587</v>
      </c>
      <c r="L30" s="78">
        <v>0</v>
      </c>
      <c r="M30" s="78">
        <f t="shared" si="3"/>
        <v>587</v>
      </c>
      <c r="N30" s="78">
        <f t="shared" si="2"/>
        <v>0</v>
      </c>
      <c r="O30" s="79">
        <f t="shared" si="2"/>
        <v>176.3</v>
      </c>
      <c r="P30" s="33"/>
      <c r="Q30" s="34"/>
      <c r="R30" s="34"/>
    </row>
    <row r="31" spans="1:18" s="35" customFormat="1" ht="38.25" x14ac:dyDescent="0.25">
      <c r="A31" s="72" t="s">
        <v>68</v>
      </c>
      <c r="B31" s="32" t="str">
        <f>'[1]CAP TRUONG_HKI'!B32</f>
        <v>Nguyễn Thị</v>
      </c>
      <c r="C31" s="88" t="str">
        <f>'[1]CAP TRUONG_HKI'!C32</f>
        <v>Thủy</v>
      </c>
      <c r="D31" s="82"/>
      <c r="E31" s="78"/>
      <c r="F31" s="78"/>
      <c r="G31" s="78">
        <v>30</v>
      </c>
      <c r="H31" s="78">
        <f t="shared" si="1"/>
        <v>30</v>
      </c>
      <c r="I31" s="78">
        <v>587</v>
      </c>
      <c r="J31" s="78">
        <v>0</v>
      </c>
      <c r="K31" s="78">
        <f t="shared" si="0"/>
        <v>587</v>
      </c>
      <c r="L31" s="78">
        <v>0</v>
      </c>
      <c r="M31" s="78">
        <f t="shared" si="3"/>
        <v>557</v>
      </c>
      <c r="N31" s="78">
        <f t="shared" si="2"/>
        <v>0</v>
      </c>
      <c r="O31" s="79">
        <f t="shared" si="2"/>
        <v>167.3</v>
      </c>
      <c r="P31" s="33" t="s">
        <v>77</v>
      </c>
      <c r="Q31" s="34"/>
      <c r="R31" s="34"/>
    </row>
    <row r="32" spans="1:18" s="35" customFormat="1" x14ac:dyDescent="0.25">
      <c r="A32" s="72" t="s">
        <v>69</v>
      </c>
      <c r="B32" s="32" t="str">
        <f>'[1]CAP TRUONG_HKI'!B33</f>
        <v>Võ Anh</v>
      </c>
      <c r="C32" s="88" t="str">
        <f>'[1]CAP TRUONG_HKI'!C33</f>
        <v xml:space="preserve">Trang </v>
      </c>
      <c r="D32" s="82"/>
      <c r="E32" s="78"/>
      <c r="F32" s="78"/>
      <c r="G32" s="78"/>
      <c r="H32" s="78">
        <f t="shared" si="1"/>
        <v>0</v>
      </c>
      <c r="I32" s="78">
        <v>587</v>
      </c>
      <c r="J32" s="78">
        <v>0</v>
      </c>
      <c r="K32" s="78">
        <f t="shared" si="0"/>
        <v>587</v>
      </c>
      <c r="L32" s="78">
        <v>0</v>
      </c>
      <c r="M32" s="78">
        <f t="shared" si="3"/>
        <v>587</v>
      </c>
      <c r="N32" s="78">
        <f t="shared" si="2"/>
        <v>0</v>
      </c>
      <c r="O32" s="79">
        <f t="shared" si="2"/>
        <v>176.3</v>
      </c>
      <c r="P32" s="33"/>
      <c r="Q32" s="34"/>
      <c r="R32" s="34"/>
    </row>
    <row r="33" spans="1:18" s="35" customFormat="1" x14ac:dyDescent="0.25">
      <c r="A33" s="72" t="s">
        <v>70</v>
      </c>
      <c r="B33" s="32" t="str">
        <f>'[1]CAP TRUONG_HKI'!B34</f>
        <v>Lê Phi</v>
      </c>
      <c r="C33" s="88" t="str">
        <f>'[1]CAP TRUONG_HKI'!C34</f>
        <v>Trường</v>
      </c>
      <c r="D33" s="82"/>
      <c r="E33" s="78"/>
      <c r="F33" s="78"/>
      <c r="G33" s="78"/>
      <c r="H33" s="78">
        <f t="shared" si="1"/>
        <v>0</v>
      </c>
      <c r="I33" s="78">
        <v>587</v>
      </c>
      <c r="J33" s="78">
        <v>0</v>
      </c>
      <c r="K33" s="78">
        <f t="shared" si="0"/>
        <v>587</v>
      </c>
      <c r="L33" s="78">
        <v>0</v>
      </c>
      <c r="M33" s="78">
        <f t="shared" si="3"/>
        <v>587</v>
      </c>
      <c r="N33" s="78">
        <f t="shared" si="2"/>
        <v>0</v>
      </c>
      <c r="O33" s="79">
        <f t="shared" si="2"/>
        <v>176.3</v>
      </c>
      <c r="P33" s="33"/>
      <c r="Q33" s="34"/>
      <c r="R33" s="34"/>
    </row>
    <row r="34" spans="1:18" s="35" customFormat="1" x14ac:dyDescent="0.25">
      <c r="A34" s="72" t="s">
        <v>71</v>
      </c>
      <c r="B34" s="32" t="s">
        <v>48</v>
      </c>
      <c r="C34" s="88" t="s">
        <v>47</v>
      </c>
      <c r="D34" s="82"/>
      <c r="E34" s="78"/>
      <c r="F34" s="78"/>
      <c r="G34" s="78"/>
      <c r="H34" s="78">
        <f t="shared" si="1"/>
        <v>0</v>
      </c>
      <c r="I34" s="78">
        <v>587</v>
      </c>
      <c r="J34" s="78">
        <v>0</v>
      </c>
      <c r="K34" s="78">
        <f t="shared" si="0"/>
        <v>587</v>
      </c>
      <c r="L34" s="78">
        <v>0</v>
      </c>
      <c r="M34" s="78">
        <f t="shared" si="3"/>
        <v>587</v>
      </c>
      <c r="N34" s="78">
        <f t="shared" si="2"/>
        <v>0</v>
      </c>
      <c r="O34" s="79">
        <f t="shared" si="2"/>
        <v>176.3</v>
      </c>
      <c r="P34" s="33"/>
      <c r="Q34" s="34"/>
      <c r="R34" s="34"/>
    </row>
    <row r="35" spans="1:18" s="35" customFormat="1" x14ac:dyDescent="0.25">
      <c r="A35" s="72" t="s">
        <v>72</v>
      </c>
      <c r="B35" s="32" t="str">
        <f>'[1]CAP TRUONG_HKI'!B35</f>
        <v>Nguyễn Ngọc</v>
      </c>
      <c r="C35" s="88" t="str">
        <f>'[1]CAP TRUONG_HKI'!C35</f>
        <v>Tuyên</v>
      </c>
      <c r="D35" s="84"/>
      <c r="E35" s="85"/>
      <c r="F35" s="78"/>
      <c r="G35" s="78"/>
      <c r="H35" s="78">
        <f t="shared" si="1"/>
        <v>0</v>
      </c>
      <c r="I35" s="78">
        <v>587</v>
      </c>
      <c r="J35" s="78">
        <v>0</v>
      </c>
      <c r="K35" s="78">
        <f t="shared" si="0"/>
        <v>587</v>
      </c>
      <c r="L35" s="78">
        <v>0</v>
      </c>
      <c r="M35" s="78">
        <f t="shared" si="3"/>
        <v>587</v>
      </c>
      <c r="N35" s="78">
        <f t="shared" si="2"/>
        <v>0</v>
      </c>
      <c r="O35" s="79">
        <f t="shared" si="2"/>
        <v>176.3</v>
      </c>
      <c r="P35" s="33"/>
      <c r="Q35" s="34"/>
      <c r="R35" s="34"/>
    </row>
    <row r="36" spans="1:18" s="35" customFormat="1" ht="102" x14ac:dyDescent="0.25">
      <c r="A36" s="72" t="s">
        <v>73</v>
      </c>
      <c r="B36" s="32" t="str">
        <f>'[1]CAP TRUONG_HKI'!B36</f>
        <v>Dương Ngọc</v>
      </c>
      <c r="C36" s="88" t="str">
        <f>'[1]CAP TRUONG_HKI'!C36</f>
        <v xml:space="preserve">Vọng </v>
      </c>
      <c r="D36" s="86"/>
      <c r="E36" s="87"/>
      <c r="F36" s="78">
        <v>60</v>
      </c>
      <c r="G36" s="78">
        <v>60</v>
      </c>
      <c r="H36" s="78">
        <f t="shared" si="1"/>
        <v>120</v>
      </c>
      <c r="I36" s="78">
        <v>587</v>
      </c>
      <c r="J36" s="78">
        <v>0</v>
      </c>
      <c r="K36" s="78">
        <f t="shared" si="0"/>
        <v>587</v>
      </c>
      <c r="L36" s="78">
        <v>0</v>
      </c>
      <c r="M36" s="78">
        <f t="shared" si="3"/>
        <v>467</v>
      </c>
      <c r="N36" s="78">
        <f t="shared" si="2"/>
        <v>0</v>
      </c>
      <c r="O36" s="79">
        <f t="shared" si="2"/>
        <v>140.19999999999999</v>
      </c>
      <c r="P36" s="73" t="s">
        <v>79</v>
      </c>
      <c r="Q36" s="34"/>
      <c r="R36" s="34"/>
    </row>
    <row r="37" spans="1:18" s="35" customFormat="1" ht="38.25" x14ac:dyDescent="0.25">
      <c r="A37" s="72" t="s">
        <v>74</v>
      </c>
      <c r="B37" s="32" t="str">
        <f>'[1]CAP TRUONG_HKI'!B37</f>
        <v>Trần Vĩnh</v>
      </c>
      <c r="C37" s="88" t="str">
        <f>'[1]CAP TRUONG_HKI'!C37</f>
        <v>Xuyên</v>
      </c>
      <c r="D37" s="82"/>
      <c r="E37" s="78"/>
      <c r="F37" s="78"/>
      <c r="G37" s="78">
        <v>30</v>
      </c>
      <c r="H37" s="78">
        <f t="shared" si="1"/>
        <v>30</v>
      </c>
      <c r="I37" s="78">
        <v>587</v>
      </c>
      <c r="J37" s="78">
        <v>0</v>
      </c>
      <c r="K37" s="78">
        <f t="shared" si="0"/>
        <v>587</v>
      </c>
      <c r="L37" s="78">
        <v>0</v>
      </c>
      <c r="M37" s="78">
        <f t="shared" si="3"/>
        <v>557</v>
      </c>
      <c r="N37" s="78">
        <f t="shared" si="2"/>
        <v>0</v>
      </c>
      <c r="O37" s="79">
        <f t="shared" si="2"/>
        <v>167.3</v>
      </c>
      <c r="P37" s="33" t="s">
        <v>77</v>
      </c>
      <c r="Q37" s="34"/>
      <c r="R37" s="34"/>
    </row>
    <row r="38" spans="1:18" s="35" customFormat="1" ht="38.25" x14ac:dyDescent="0.25">
      <c r="A38" s="72" t="s">
        <v>75</v>
      </c>
      <c r="B38" s="32" t="str">
        <f>'[1]CAP TRUONG_HKI'!B38</f>
        <v>Đỗ Thị Hải</v>
      </c>
      <c r="C38" s="88" t="str">
        <f>'[1]CAP TRUONG_HKI'!C38</f>
        <v>Yến</v>
      </c>
      <c r="D38" s="82"/>
      <c r="E38" s="78"/>
      <c r="F38" s="78"/>
      <c r="G38" s="78"/>
      <c r="H38" s="78">
        <f t="shared" si="1"/>
        <v>0</v>
      </c>
      <c r="I38" s="78">
        <v>587</v>
      </c>
      <c r="J38" s="78">
        <f>ROUND(587/44*2,1)</f>
        <v>26.7</v>
      </c>
      <c r="K38" s="78">
        <f t="shared" si="0"/>
        <v>560.29999999999995</v>
      </c>
      <c r="L38" s="78">
        <v>0</v>
      </c>
      <c r="M38" s="78">
        <f t="shared" si="3"/>
        <v>560.29999999999995</v>
      </c>
      <c r="N38" s="78">
        <f t="shared" si="2"/>
        <v>0</v>
      </c>
      <c r="O38" s="79">
        <f t="shared" si="2"/>
        <v>168.3</v>
      </c>
      <c r="P38" s="33" t="s">
        <v>81</v>
      </c>
      <c r="Q38" s="34"/>
      <c r="R38" s="34"/>
    </row>
    <row r="39" spans="1:18" s="35" customFormat="1" x14ac:dyDescent="0.25">
      <c r="A39" s="31"/>
      <c r="B39" s="125" t="str">
        <f>'[1]CAP TRUONG_HKI'!B39</f>
        <v>Tổng cộng</v>
      </c>
      <c r="C39" s="126"/>
      <c r="D39" s="127"/>
      <c r="E39" s="74">
        <f t="shared" ref="E39:N39" si="4">SUM(E12:E38)</f>
        <v>0</v>
      </c>
      <c r="F39" s="74">
        <f t="shared" si="4"/>
        <v>120</v>
      </c>
      <c r="G39" s="74">
        <f t="shared" si="4"/>
        <v>270</v>
      </c>
      <c r="H39" s="74">
        <f t="shared" si="4"/>
        <v>390</v>
      </c>
      <c r="I39" s="74">
        <f t="shared" si="4"/>
        <v>15849</v>
      </c>
      <c r="J39" s="74">
        <f t="shared" si="4"/>
        <v>463.5</v>
      </c>
      <c r="K39" s="74">
        <f t="shared" si="4"/>
        <v>15385.5</v>
      </c>
      <c r="L39" s="74">
        <f t="shared" si="4"/>
        <v>0</v>
      </c>
      <c r="M39" s="74">
        <f t="shared" si="4"/>
        <v>14995.5</v>
      </c>
      <c r="N39" s="74">
        <f t="shared" si="4"/>
        <v>0</v>
      </c>
      <c r="O39" s="75">
        <f>SUM(O12:O38)</f>
        <v>4503.6000000000022</v>
      </c>
      <c r="P39" s="36"/>
      <c r="Q39" s="34"/>
      <c r="R39" s="34"/>
    </row>
    <row r="40" spans="1:18" x14ac:dyDescent="0.25">
      <c r="B40" s="42"/>
    </row>
    <row r="41" spans="1:18" x14ac:dyDescent="0.25">
      <c r="B41" s="45"/>
      <c r="C41" s="46"/>
      <c r="D41" s="46"/>
      <c r="E41" s="47"/>
      <c r="F41" s="47"/>
      <c r="G41" s="47"/>
      <c r="H41" s="47"/>
      <c r="I41" s="47"/>
      <c r="J41" s="48"/>
      <c r="K41" s="48"/>
      <c r="L41" s="132" t="s">
        <v>78</v>
      </c>
      <c r="M41" s="132"/>
      <c r="N41" s="132"/>
      <c r="O41" s="132"/>
      <c r="Q41" s="49"/>
      <c r="R41" s="49"/>
    </row>
    <row r="42" spans="1:18" x14ac:dyDescent="0.25">
      <c r="B42" s="128" t="s">
        <v>38</v>
      </c>
      <c r="C42" s="128"/>
      <c r="E42"/>
      <c r="F42" s="103" t="s">
        <v>39</v>
      </c>
      <c r="G42" s="103"/>
      <c r="H42" s="103"/>
      <c r="I42" s="103"/>
      <c r="J42" s="95"/>
      <c r="K42" s="95"/>
      <c r="L42" s="103" t="s">
        <v>40</v>
      </c>
      <c r="M42" s="103"/>
      <c r="N42" s="103"/>
      <c r="O42" s="103"/>
      <c r="Q42" s="51"/>
      <c r="R42" s="51"/>
    </row>
    <row r="43" spans="1:18" x14ac:dyDescent="0.25">
      <c r="B43" s="52"/>
      <c r="C43" s="52"/>
      <c r="D43" s="53"/>
      <c r="E43" s="53"/>
      <c r="F43" s="53"/>
      <c r="G43" s="53"/>
      <c r="H43" s="54"/>
      <c r="I43" s="52"/>
      <c r="J43" s="54"/>
      <c r="K43" s="55"/>
      <c r="L43" s="54"/>
      <c r="M43" s="56"/>
      <c r="N43" s="57"/>
      <c r="O43" s="58"/>
      <c r="Q43" s="59"/>
      <c r="R43" s="60"/>
    </row>
    <row r="44" spans="1:18" x14ac:dyDescent="0.25">
      <c r="B44" s="52"/>
      <c r="C44" s="52"/>
      <c r="D44" s="53"/>
      <c r="E44" s="53"/>
      <c r="F44" s="53"/>
      <c r="G44" s="53"/>
      <c r="H44" s="54"/>
      <c r="I44" s="52"/>
      <c r="J44" s="54"/>
      <c r="K44" s="55"/>
      <c r="L44" s="54"/>
      <c r="M44" s="56"/>
      <c r="N44" s="57"/>
      <c r="O44" s="58"/>
      <c r="Q44" s="59"/>
      <c r="R44" s="60"/>
    </row>
    <row r="45" spans="1:18" x14ac:dyDescent="0.25">
      <c r="B45" s="52"/>
      <c r="C45" s="52"/>
      <c r="D45" s="53"/>
      <c r="E45" s="53"/>
      <c r="F45" s="53"/>
      <c r="G45" s="53"/>
      <c r="H45" s="54"/>
      <c r="I45" s="52"/>
      <c r="J45" s="54"/>
      <c r="K45" s="55"/>
      <c r="L45" s="54"/>
      <c r="M45" s="56"/>
      <c r="N45" s="57"/>
      <c r="O45" s="58"/>
      <c r="Q45" s="59"/>
      <c r="R45" s="60"/>
    </row>
    <row r="46" spans="1:18" x14ac:dyDescent="0.25">
      <c r="B46" s="61"/>
      <c r="C46" s="61"/>
      <c r="D46" s="53"/>
      <c r="E46" s="53"/>
      <c r="F46" s="53"/>
      <c r="G46" s="47"/>
      <c r="H46" s="47"/>
      <c r="I46" s="47"/>
      <c r="J46" s="52"/>
      <c r="K46" s="47"/>
      <c r="L46" s="47"/>
      <c r="M46" s="52"/>
      <c r="N46" s="62"/>
      <c r="O46" s="63"/>
      <c r="Q46" s="59"/>
      <c r="R46" s="60"/>
    </row>
    <row r="47" spans="1:18" x14ac:dyDescent="0.25">
      <c r="B47" s="61"/>
      <c r="C47" s="61"/>
      <c r="D47" s="64"/>
      <c r="E47" s="64"/>
      <c r="F47" s="64"/>
      <c r="G47" s="65"/>
      <c r="H47" s="65"/>
      <c r="I47" s="65"/>
      <c r="J47" s="52"/>
      <c r="K47" s="65"/>
      <c r="L47" s="65"/>
      <c r="M47" s="52"/>
      <c r="N47" s="62"/>
      <c r="O47" s="63"/>
      <c r="Q47" s="66"/>
      <c r="R47" s="60"/>
    </row>
    <row r="48" spans="1:18" x14ac:dyDescent="0.25">
      <c r="B48" s="61"/>
      <c r="C48" s="61"/>
      <c r="E48" s="67"/>
      <c r="F48" s="104" t="s">
        <v>41</v>
      </c>
      <c r="G48" s="104"/>
      <c r="H48" s="104"/>
      <c r="I48" s="104"/>
      <c r="J48" s="93"/>
      <c r="K48" s="93"/>
      <c r="L48" s="104" t="str">
        <f>'[1]CAP TRUONG_HKI'!B46</f>
        <v>NGUYỄN VĂN MINH</v>
      </c>
      <c r="M48" s="104"/>
      <c r="N48" s="104"/>
      <c r="O48" s="104"/>
      <c r="Q48" s="66"/>
      <c r="R48" s="60"/>
    </row>
    <row r="49" spans="2:18" s="7" customFormat="1" x14ac:dyDescent="0.25">
      <c r="B49" s="45"/>
      <c r="C49" s="61"/>
      <c r="D49" s="61"/>
      <c r="E49" s="64"/>
      <c r="F49" s="64"/>
      <c r="G49" s="64"/>
      <c r="H49" s="65"/>
      <c r="I49" s="65"/>
      <c r="J49" s="65"/>
      <c r="K49" s="52"/>
      <c r="L49" s="65"/>
      <c r="M49" s="65"/>
      <c r="N49" s="69"/>
      <c r="O49" s="70"/>
      <c r="P49" s="71"/>
      <c r="Q49" s="66"/>
      <c r="R49" s="60"/>
    </row>
  </sheetData>
  <mergeCells count="26">
    <mergeCell ref="F48:I48"/>
    <mergeCell ref="L48:O48"/>
    <mergeCell ref="O9:O10"/>
    <mergeCell ref="P9:P10"/>
    <mergeCell ref="B11:C11"/>
    <mergeCell ref="B39:D39"/>
    <mergeCell ref="L41:O41"/>
    <mergeCell ref="B42:C42"/>
    <mergeCell ref="F42:I42"/>
    <mergeCell ref="L42:O42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2018-09-19T05:53:44Z</cp:lastPrinted>
  <dcterms:created xsi:type="dcterms:W3CDTF">2016-08-06T07:43:53Z</dcterms:created>
  <dcterms:modified xsi:type="dcterms:W3CDTF">2019-08-29T08:55:27Z</dcterms:modified>
</cp:coreProperties>
</file>